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Isabel.Harrington\Downloads\"/>
    </mc:Choice>
  </mc:AlternateContent>
  <xr:revisionPtr revIDLastSave="0" documentId="13_ncr:1_{680A8E52-4CF2-4C7A-9EE3-1BC67E9AA7DB}" xr6:coauthVersionLast="47" xr6:coauthVersionMax="47" xr10:uidLastSave="{00000000-0000-0000-0000-000000000000}"/>
  <bookViews>
    <workbookView xWindow="-110" yWindow="-110" windowWidth="19420" windowHeight="10420" tabRatio="500" activeTab="1" xr2:uid="{00000000-000D-0000-FFFF-FFFF00000000}"/>
  </bookViews>
  <sheets>
    <sheet name="24 months" sheetId="5" r:id="rId1"/>
    <sheet name="36 months" sheetId="8" r:id="rId2"/>
    <sheet name="48 months" sheetId="9" r:id="rId3"/>
    <sheet name="60 months" sheetId="10" r:id="rId4"/>
    <sheet name="Comparison" sheetId="11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11" l="1"/>
  <c r="D13" i="10"/>
  <c r="E13" i="10" s="1"/>
  <c r="B54" i="10"/>
  <c r="B55" i="10" s="1"/>
  <c r="B56" i="10" s="1"/>
  <c r="B57" i="10" s="1"/>
  <c r="B58" i="10" s="1"/>
  <c r="B59" i="10" s="1"/>
  <c r="B60" i="10" s="1"/>
  <c r="B61" i="10" s="1"/>
  <c r="B62" i="10" s="1"/>
  <c r="B63" i="10" s="1"/>
  <c r="B64" i="10" s="1"/>
  <c r="B65" i="10" s="1"/>
  <c r="B66" i="10" s="1"/>
  <c r="F13" i="10"/>
  <c r="C7" i="10"/>
  <c r="F7" i="10" s="1"/>
  <c r="B7" i="10"/>
  <c r="B8" i="10" s="1"/>
  <c r="B9" i="10" s="1"/>
  <c r="B10" i="10" s="1"/>
  <c r="B11" i="10" s="1"/>
  <c r="B12" i="10" s="1"/>
  <c r="B13" i="10" s="1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29" i="10" s="1"/>
  <c r="B30" i="10" s="1"/>
  <c r="B31" i="10" s="1"/>
  <c r="B32" i="10" s="1"/>
  <c r="B33" i="10" s="1"/>
  <c r="B34" i="10" s="1"/>
  <c r="B35" i="10" s="1"/>
  <c r="B36" i="10" s="1"/>
  <c r="B37" i="10" s="1"/>
  <c r="B38" i="10" s="1"/>
  <c r="B39" i="10" s="1"/>
  <c r="B40" i="10" s="1"/>
  <c r="B41" i="10" s="1"/>
  <c r="D6" i="10"/>
  <c r="D13" i="9"/>
  <c r="E13" i="9" s="1"/>
  <c r="B42" i="9"/>
  <c r="B43" i="9" s="1"/>
  <c r="B44" i="9" s="1"/>
  <c r="B45" i="9" s="1"/>
  <c r="B46" i="9" s="1"/>
  <c r="B47" i="9" s="1"/>
  <c r="B48" i="9" s="1"/>
  <c r="B49" i="9" s="1"/>
  <c r="B50" i="9" s="1"/>
  <c r="B51" i="9" s="1"/>
  <c r="B52" i="9" s="1"/>
  <c r="B53" i="9" s="1"/>
  <c r="F13" i="9"/>
  <c r="C7" i="9"/>
  <c r="F7" i="9" s="1"/>
  <c r="D7" i="9" s="1"/>
  <c r="E7" i="9" s="1"/>
  <c r="B7" i="9"/>
  <c r="B8" i="9" s="1"/>
  <c r="B9" i="9" s="1"/>
  <c r="B10" i="9" s="1"/>
  <c r="B11" i="9" s="1"/>
  <c r="B12" i="9" s="1"/>
  <c r="B13" i="9" s="1"/>
  <c r="B14" i="9" s="1"/>
  <c r="B15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B36" i="9" s="1"/>
  <c r="B37" i="9" s="1"/>
  <c r="B38" i="9" s="1"/>
  <c r="B39" i="9" s="1"/>
  <c r="B40" i="9" s="1"/>
  <c r="B41" i="9" s="1"/>
  <c r="B54" i="9" s="1"/>
  <c r="D6" i="9"/>
  <c r="D14" i="8"/>
  <c r="D15" i="8" s="1"/>
  <c r="D16" i="8" s="1"/>
  <c r="D17" i="8" s="1"/>
  <c r="D18" i="8" s="1"/>
  <c r="D19" i="8" s="1"/>
  <c r="D20" i="8" s="1"/>
  <c r="D13" i="8"/>
  <c r="F13" i="8"/>
  <c r="C7" i="8"/>
  <c r="B7" i="8"/>
  <c r="B8" i="8" s="1"/>
  <c r="B9" i="8" s="1"/>
  <c r="B10" i="8" s="1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1" i="8" s="1"/>
  <c r="B42" i="8" s="1"/>
  <c r="D6" i="8"/>
  <c r="B7" i="5"/>
  <c r="B8" i="5" s="1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E13" i="8" l="1"/>
  <c r="G13" i="10"/>
  <c r="C14" i="10" s="1"/>
  <c r="F14" i="10" s="1"/>
  <c r="D14" i="10"/>
  <c r="D15" i="10" s="1"/>
  <c r="D16" i="10" s="1"/>
  <c r="B42" i="10"/>
  <c r="B43" i="10" s="1"/>
  <c r="B44" i="10" s="1"/>
  <c r="B45" i="10" s="1"/>
  <c r="B46" i="10" s="1"/>
  <c r="B47" i="10" s="1"/>
  <c r="B48" i="10" s="1"/>
  <c r="B49" i="10" s="1"/>
  <c r="B50" i="10" s="1"/>
  <c r="B51" i="10" s="1"/>
  <c r="B52" i="10" s="1"/>
  <c r="B53" i="10" s="1"/>
  <c r="D7" i="10"/>
  <c r="G13" i="9"/>
  <c r="C14" i="9" s="1"/>
  <c r="F14" i="9" s="1"/>
  <c r="G14" i="9" s="1"/>
  <c r="C15" i="9" s="1"/>
  <c r="D14" i="9"/>
  <c r="D15" i="9" s="1"/>
  <c r="D16" i="9" s="1"/>
  <c r="G7" i="9"/>
  <c r="C8" i="9" s="1"/>
  <c r="G13" i="8"/>
  <c r="F7" i="8"/>
  <c r="D7" i="8" s="1"/>
  <c r="E7" i="8" s="1"/>
  <c r="C7" i="5"/>
  <c r="F7" i="5" s="1"/>
  <c r="D7" i="5" s="1"/>
  <c r="D6" i="5"/>
  <c r="E14" i="10" l="1"/>
  <c r="E14" i="9"/>
  <c r="G14" i="10"/>
  <c r="C15" i="10" s="1"/>
  <c r="E7" i="10"/>
  <c r="D17" i="10"/>
  <c r="F15" i="10"/>
  <c r="E15" i="10" s="1"/>
  <c r="G7" i="10"/>
  <c r="C8" i="10" s="1"/>
  <c r="D17" i="9"/>
  <c r="F15" i="9"/>
  <c r="E15" i="9" s="1"/>
  <c r="F8" i="9"/>
  <c r="G7" i="8"/>
  <c r="C8" i="8" s="1"/>
  <c r="E7" i="5"/>
  <c r="G7" i="5"/>
  <c r="C8" i="5" s="1"/>
  <c r="G15" i="9" l="1"/>
  <c r="C16" i="9" s="1"/>
  <c r="F8" i="10"/>
  <c r="G15" i="10"/>
  <c r="C16" i="10" s="1"/>
  <c r="D18" i="10"/>
  <c r="D8" i="9"/>
  <c r="G8" i="9"/>
  <c r="C9" i="9" s="1"/>
  <c r="F16" i="9"/>
  <c r="E16" i="9" s="1"/>
  <c r="G16" i="9"/>
  <c r="C17" i="9" s="1"/>
  <c r="D18" i="9"/>
  <c r="F8" i="8"/>
  <c r="D8" i="8" s="1"/>
  <c r="E8" i="8" s="1"/>
  <c r="G8" i="8"/>
  <c r="C9" i="8" s="1"/>
  <c r="F8" i="5"/>
  <c r="D8" i="5" s="1"/>
  <c r="E8" i="5" s="1"/>
  <c r="F16" i="10" l="1"/>
  <c r="E16" i="10" s="1"/>
  <c r="D19" i="10"/>
  <c r="D8" i="10"/>
  <c r="F17" i="9"/>
  <c r="E17" i="9" s="1"/>
  <c r="D19" i="9"/>
  <c r="F9" i="9"/>
  <c r="E8" i="9"/>
  <c r="F9" i="8"/>
  <c r="D9" i="8" s="1"/>
  <c r="E9" i="8" s="1"/>
  <c r="G8" i="5"/>
  <c r="C9" i="5" s="1"/>
  <c r="F9" i="5" s="1"/>
  <c r="G9" i="8" l="1"/>
  <c r="C10" i="8" s="1"/>
  <c r="D20" i="10"/>
  <c r="E8" i="10"/>
  <c r="G8" i="10"/>
  <c r="C9" i="10" s="1"/>
  <c r="G16" i="10"/>
  <c r="C17" i="10" s="1"/>
  <c r="D9" i="9"/>
  <c r="G9" i="9" s="1"/>
  <c r="C10" i="9" s="1"/>
  <c r="D20" i="9"/>
  <c r="G17" i="9"/>
  <c r="C18" i="9" s="1"/>
  <c r="F10" i="8"/>
  <c r="D10" i="8" s="1"/>
  <c r="E10" i="8" s="1"/>
  <c r="D9" i="5"/>
  <c r="G9" i="5" s="1"/>
  <c r="C10" i="5" s="1"/>
  <c r="E9" i="5"/>
  <c r="G10" i="8" l="1"/>
  <c r="C11" i="8" s="1"/>
  <c r="G11" i="8" s="1"/>
  <c r="C12" i="8" s="1"/>
  <c r="F9" i="10"/>
  <c r="F17" i="10"/>
  <c r="E17" i="10" s="1"/>
  <c r="D21" i="10"/>
  <c r="D21" i="9"/>
  <c r="F18" i="9"/>
  <c r="E18" i="9" s="1"/>
  <c r="F10" i="9"/>
  <c r="E9" i="9"/>
  <c r="F11" i="8"/>
  <c r="D11" i="8" s="1"/>
  <c r="E11" i="8" s="1"/>
  <c r="F10" i="5"/>
  <c r="D10" i="5" s="1"/>
  <c r="E10" i="5"/>
  <c r="G18" i="9" l="1"/>
  <c r="C19" i="9" s="1"/>
  <c r="D22" i="10"/>
  <c r="G17" i="10"/>
  <c r="C18" i="10" s="1"/>
  <c r="D9" i="10"/>
  <c r="G9" i="10"/>
  <c r="C10" i="10" s="1"/>
  <c r="D10" i="9"/>
  <c r="F19" i="9"/>
  <c r="E19" i="9" s="1"/>
  <c r="D22" i="9"/>
  <c r="F12" i="8"/>
  <c r="D12" i="8" s="1"/>
  <c r="E12" i="8" s="1"/>
  <c r="G10" i="5"/>
  <c r="C11" i="5" s="1"/>
  <c r="F11" i="5"/>
  <c r="D11" i="5" s="1"/>
  <c r="E9" i="10" l="1"/>
  <c r="F10" i="10"/>
  <c r="F18" i="10"/>
  <c r="E18" i="10" s="1"/>
  <c r="D23" i="10"/>
  <c r="D23" i="9"/>
  <c r="G19" i="9"/>
  <c r="C20" i="9" s="1"/>
  <c r="E10" i="9"/>
  <c r="G10" i="9"/>
  <c r="C11" i="9" s="1"/>
  <c r="G12" i="8"/>
  <c r="G11" i="5"/>
  <c r="C12" i="5" s="1"/>
  <c r="F12" i="5" s="1"/>
  <c r="D12" i="5" s="1"/>
  <c r="E11" i="5"/>
  <c r="D24" i="10" l="1"/>
  <c r="G18" i="10"/>
  <c r="C19" i="10" s="1"/>
  <c r="D10" i="10"/>
  <c r="F11" i="9"/>
  <c r="D11" i="9" s="1"/>
  <c r="E11" i="9" s="1"/>
  <c r="F20" i="9"/>
  <c r="E20" i="9" s="1"/>
  <c r="D24" i="9"/>
  <c r="G12" i="5"/>
  <c r="G20" i="9" l="1"/>
  <c r="C21" i="9" s="1"/>
  <c r="G11" i="9"/>
  <c r="C12" i="9" s="1"/>
  <c r="F12" i="9" s="1"/>
  <c r="D12" i="9" s="1"/>
  <c r="E12" i="9" s="1"/>
  <c r="E10" i="10"/>
  <c r="G10" i="10"/>
  <c r="C11" i="10" s="1"/>
  <c r="F19" i="10"/>
  <c r="E19" i="10" s="1"/>
  <c r="D25" i="10"/>
  <c r="D25" i="9"/>
  <c r="F21" i="9"/>
  <c r="E21" i="9" s="1"/>
  <c r="F13" i="5"/>
  <c r="D13" i="5"/>
  <c r="D14" i="5" s="1"/>
  <c r="D15" i="5" s="1"/>
  <c r="D16" i="5" s="1"/>
  <c r="D17" i="5" s="1"/>
  <c r="E12" i="5"/>
  <c r="D26" i="10" l="1"/>
  <c r="G19" i="10"/>
  <c r="C20" i="10" s="1"/>
  <c r="F11" i="10"/>
  <c r="D11" i="10" s="1"/>
  <c r="G12" i="9"/>
  <c r="G21" i="9"/>
  <c r="C22" i="9" s="1"/>
  <c r="D26" i="9"/>
  <c r="G13" i="5"/>
  <c r="C14" i="5" s="1"/>
  <c r="E13" i="5"/>
  <c r="D18" i="5"/>
  <c r="F14" i="5"/>
  <c r="E14" i="5" s="1"/>
  <c r="F20" i="10" l="1"/>
  <c r="E20" i="10" s="1"/>
  <c r="D27" i="10"/>
  <c r="E11" i="10"/>
  <c r="G11" i="10"/>
  <c r="C12" i="10" s="1"/>
  <c r="D27" i="9"/>
  <c r="F22" i="9"/>
  <c r="E22" i="9" s="1"/>
  <c r="G14" i="5"/>
  <c r="C15" i="5" s="1"/>
  <c r="F15" i="5" s="1"/>
  <c r="D19" i="5"/>
  <c r="G20" i="10" l="1"/>
  <c r="C21" i="10" s="1"/>
  <c r="F21" i="10" s="1"/>
  <c r="E21" i="10" s="1"/>
  <c r="F12" i="10"/>
  <c r="D12" i="10" s="1"/>
  <c r="E12" i="10" s="1"/>
  <c r="D28" i="10"/>
  <c r="G22" i="9"/>
  <c r="C23" i="9" s="1"/>
  <c r="D28" i="9"/>
  <c r="G15" i="5"/>
  <c r="C16" i="5" s="1"/>
  <c r="F16" i="5" s="1"/>
  <c r="E15" i="5"/>
  <c r="D20" i="5"/>
  <c r="D29" i="10" l="1"/>
  <c r="G12" i="10"/>
  <c r="G21" i="10"/>
  <c r="C22" i="10" s="1"/>
  <c r="D29" i="9"/>
  <c r="F23" i="9"/>
  <c r="E23" i="9" s="1"/>
  <c r="G16" i="5"/>
  <c r="C17" i="5" s="1"/>
  <c r="E16" i="5"/>
  <c r="D21" i="5"/>
  <c r="F17" i="5"/>
  <c r="F22" i="10" l="1"/>
  <c r="E22" i="10" s="1"/>
  <c r="D30" i="10"/>
  <c r="G23" i="9"/>
  <c r="C24" i="9" s="1"/>
  <c r="D30" i="9"/>
  <c r="C14" i="8"/>
  <c r="G17" i="5"/>
  <c r="C18" i="5" s="1"/>
  <c r="F18" i="5" s="1"/>
  <c r="E17" i="5"/>
  <c r="D22" i="5"/>
  <c r="D31" i="10" l="1"/>
  <c r="G22" i="10"/>
  <c r="C23" i="10" s="1"/>
  <c r="D31" i="9"/>
  <c r="F24" i="9"/>
  <c r="E24" i="9" s="1"/>
  <c r="F14" i="8"/>
  <c r="E14" i="8" s="1"/>
  <c r="G14" i="8"/>
  <c r="C15" i="8" s="1"/>
  <c r="G18" i="5"/>
  <c r="C19" i="5" s="1"/>
  <c r="F19" i="5" s="1"/>
  <c r="E18" i="5"/>
  <c r="D23" i="5"/>
  <c r="F23" i="10" l="1"/>
  <c r="E23" i="10" s="1"/>
  <c r="D32" i="10"/>
  <c r="G24" i="9"/>
  <c r="C25" i="9" s="1"/>
  <c r="F25" i="9" s="1"/>
  <c r="E25" i="9" s="1"/>
  <c r="D32" i="9"/>
  <c r="F15" i="8"/>
  <c r="E15" i="8" s="1"/>
  <c r="G19" i="5"/>
  <c r="C20" i="5" s="1"/>
  <c r="F20" i="5" s="1"/>
  <c r="E19" i="5"/>
  <c r="D24" i="5"/>
  <c r="D33" i="10" l="1"/>
  <c r="G23" i="10"/>
  <c r="C24" i="10" s="1"/>
  <c r="D33" i="9"/>
  <c r="G25" i="9"/>
  <c r="C26" i="9" s="1"/>
  <c r="G15" i="8"/>
  <c r="C16" i="8" s="1"/>
  <c r="D25" i="5"/>
  <c r="G20" i="5"/>
  <c r="C21" i="5" s="1"/>
  <c r="F21" i="5" s="1"/>
  <c r="E20" i="5"/>
  <c r="F24" i="10" l="1"/>
  <c r="E24" i="10" s="1"/>
  <c r="D34" i="10"/>
  <c r="F26" i="9"/>
  <c r="E26" i="9" s="1"/>
  <c r="D34" i="9"/>
  <c r="F16" i="8"/>
  <c r="E16" i="8" s="1"/>
  <c r="G21" i="5"/>
  <c r="C22" i="5" s="1"/>
  <c r="F22" i="5" s="1"/>
  <c r="E21" i="5"/>
  <c r="D26" i="5"/>
  <c r="D27" i="5" s="1"/>
  <c r="D28" i="5" s="1"/>
  <c r="D29" i="5" s="1"/>
  <c r="D30" i="5" s="1"/>
  <c r="G24" i="10" l="1"/>
  <c r="C25" i="10" s="1"/>
  <c r="D35" i="10"/>
  <c r="F25" i="10"/>
  <c r="E25" i="10" s="1"/>
  <c r="D35" i="9"/>
  <c r="G26" i="9"/>
  <c r="C27" i="9" s="1"/>
  <c r="G16" i="8"/>
  <c r="C17" i="8" s="1"/>
  <c r="F17" i="8" s="1"/>
  <c r="E17" i="8" s="1"/>
  <c r="G22" i="5"/>
  <c r="C23" i="5" s="1"/>
  <c r="F23" i="5" s="1"/>
  <c r="E22" i="5"/>
  <c r="G25" i="10" l="1"/>
  <c r="C26" i="10" s="1"/>
  <c r="D36" i="10"/>
  <c r="F27" i="9"/>
  <c r="E27" i="9" s="1"/>
  <c r="D36" i="9"/>
  <c r="G17" i="8"/>
  <c r="C18" i="8" s="1"/>
  <c r="G23" i="5"/>
  <c r="C24" i="5" s="1"/>
  <c r="F24" i="5" s="1"/>
  <c r="E23" i="5"/>
  <c r="D37" i="10" l="1"/>
  <c r="F26" i="10"/>
  <c r="E26" i="10" s="1"/>
  <c r="D37" i="9"/>
  <c r="G27" i="9"/>
  <c r="C28" i="9" s="1"/>
  <c r="F18" i="8"/>
  <c r="E18" i="8" s="1"/>
  <c r="G24" i="5"/>
  <c r="C25" i="5" s="1"/>
  <c r="F25" i="5" s="1"/>
  <c r="E24" i="5"/>
  <c r="G26" i="10" l="1"/>
  <c r="C27" i="10" s="1"/>
  <c r="F27" i="10"/>
  <c r="E27" i="10" s="1"/>
  <c r="D38" i="10"/>
  <c r="F28" i="9"/>
  <c r="E28" i="9" s="1"/>
  <c r="D38" i="9"/>
  <c r="G18" i="8"/>
  <c r="C19" i="8" s="1"/>
  <c r="G25" i="5"/>
  <c r="C26" i="5" s="1"/>
  <c r="F26" i="5" s="1"/>
  <c r="E25" i="5"/>
  <c r="G27" i="10" l="1"/>
  <c r="C28" i="10" s="1"/>
  <c r="F28" i="10" s="1"/>
  <c r="D39" i="10"/>
  <c r="G28" i="9"/>
  <c r="C29" i="9" s="1"/>
  <c r="D39" i="9"/>
  <c r="F29" i="9"/>
  <c r="E29" i="9" s="1"/>
  <c r="F19" i="8"/>
  <c r="E19" i="8" s="1"/>
  <c r="D21" i="8"/>
  <c r="D22" i="8" s="1"/>
  <c r="G26" i="5"/>
  <c r="C27" i="5" s="1"/>
  <c r="E26" i="5"/>
  <c r="E28" i="10" l="1"/>
  <c r="G28" i="10"/>
  <c r="C29" i="10" s="1"/>
  <c r="D40" i="10"/>
  <c r="F29" i="10"/>
  <c r="E29" i="10" s="1"/>
  <c r="G29" i="9"/>
  <c r="C30" i="9" s="1"/>
  <c r="D40" i="9"/>
  <c r="G19" i="8"/>
  <c r="C20" i="8" s="1"/>
  <c r="F20" i="8" s="1"/>
  <c r="F27" i="5"/>
  <c r="E27" i="5" s="1"/>
  <c r="G29" i="10" l="1"/>
  <c r="C30" i="10" s="1"/>
  <c r="D41" i="10"/>
  <c r="D41" i="9"/>
  <c r="D42" i="9" s="1"/>
  <c r="D43" i="9" s="1"/>
  <c r="D44" i="9" s="1"/>
  <c r="D45" i="9" s="1"/>
  <c r="D46" i="9" s="1"/>
  <c r="D47" i="9" s="1"/>
  <c r="D48" i="9" s="1"/>
  <c r="D49" i="9" s="1"/>
  <c r="D50" i="9" s="1"/>
  <c r="D51" i="9" s="1"/>
  <c r="D52" i="9" s="1"/>
  <c r="D53" i="9" s="1"/>
  <c r="F30" i="9"/>
  <c r="E30" i="9" s="1"/>
  <c r="G30" i="9"/>
  <c r="C31" i="9" s="1"/>
  <c r="G20" i="8"/>
  <c r="C21" i="8" s="1"/>
  <c r="F21" i="8" s="1"/>
  <c r="E21" i="8" s="1"/>
  <c r="E20" i="8"/>
  <c r="G27" i="5"/>
  <c r="C28" i="5" s="1"/>
  <c r="F28" i="5" s="1"/>
  <c r="D31" i="5"/>
  <c r="D42" i="10" l="1"/>
  <c r="F30" i="10"/>
  <c r="E30" i="10" s="1"/>
  <c r="F31" i="9"/>
  <c r="E31" i="9" s="1"/>
  <c r="D54" i="9"/>
  <c r="G21" i="8"/>
  <c r="C22" i="8" s="1"/>
  <c r="F22" i="8"/>
  <c r="E22" i="8" s="1"/>
  <c r="D23" i="8"/>
  <c r="E28" i="5"/>
  <c r="G28" i="5"/>
  <c r="C29" i="5" s="1"/>
  <c r="G30" i="10" l="1"/>
  <c r="C31" i="10" s="1"/>
  <c r="D43" i="10"/>
  <c r="D55" i="9"/>
  <c r="G31" i="9"/>
  <c r="C32" i="9" s="1"/>
  <c r="G22" i="8"/>
  <c r="C23" i="8" s="1"/>
  <c r="F23" i="8" s="1"/>
  <c r="E23" i="8" s="1"/>
  <c r="D24" i="8"/>
  <c r="F29" i="5"/>
  <c r="D44" i="10" l="1"/>
  <c r="F31" i="10"/>
  <c r="E31" i="10" s="1"/>
  <c r="F32" i="9"/>
  <c r="E32" i="9" s="1"/>
  <c r="G32" i="9"/>
  <c r="C33" i="9" s="1"/>
  <c r="G23" i="8"/>
  <c r="C24" i="8" s="1"/>
  <c r="F24" i="8" s="1"/>
  <c r="E24" i="8"/>
  <c r="D25" i="8"/>
  <c r="G24" i="8"/>
  <c r="C25" i="8" s="1"/>
  <c r="E29" i="5"/>
  <c r="G29" i="5"/>
  <c r="C30" i="5" s="1"/>
  <c r="G31" i="10" l="1"/>
  <c r="C32" i="10" s="1"/>
  <c r="D45" i="10"/>
  <c r="F33" i="9"/>
  <c r="E33" i="9" s="1"/>
  <c r="D26" i="8"/>
  <c r="F25" i="8"/>
  <c r="E25" i="8" s="1"/>
  <c r="F30" i="5"/>
  <c r="E30" i="5" s="1"/>
  <c r="E31" i="5" s="1"/>
  <c r="D46" i="10" l="1"/>
  <c r="F32" i="10"/>
  <c r="E32" i="10" s="1"/>
  <c r="G33" i="9"/>
  <c r="C34" i="9" s="1"/>
  <c r="G25" i="8"/>
  <c r="C26" i="8" s="1"/>
  <c r="D27" i="8"/>
  <c r="F31" i="5"/>
  <c r="G30" i="5"/>
  <c r="G32" i="10" l="1"/>
  <c r="C33" i="10" s="1"/>
  <c r="F33" i="10"/>
  <c r="E33" i="10" s="1"/>
  <c r="D47" i="10"/>
  <c r="F34" i="9"/>
  <c r="E34" i="9" s="1"/>
  <c r="D28" i="8"/>
  <c r="F26" i="8"/>
  <c r="E26" i="8" s="1"/>
  <c r="D48" i="10" l="1"/>
  <c r="G33" i="10"/>
  <c r="C34" i="10" s="1"/>
  <c r="G34" i="9"/>
  <c r="C35" i="9" s="1"/>
  <c r="F35" i="9"/>
  <c r="E35" i="9" s="1"/>
  <c r="G26" i="8"/>
  <c r="C27" i="8" s="1"/>
  <c r="F27" i="8" s="1"/>
  <c r="E27" i="8" s="1"/>
  <c r="D29" i="8"/>
  <c r="F34" i="10" l="1"/>
  <c r="E34" i="10" s="1"/>
  <c r="D49" i="10"/>
  <c r="G35" i="9"/>
  <c r="C36" i="9" s="1"/>
  <c r="F36" i="9"/>
  <c r="E36" i="9" s="1"/>
  <c r="G36" i="9"/>
  <c r="C37" i="9" s="1"/>
  <c r="D30" i="8"/>
  <c r="G27" i="8"/>
  <c r="C28" i="8" s="1"/>
  <c r="G34" i="10" l="1"/>
  <c r="C35" i="10" s="1"/>
  <c r="F35" i="10"/>
  <c r="E35" i="10" s="1"/>
  <c r="D50" i="10"/>
  <c r="F37" i="9"/>
  <c r="E37" i="9" s="1"/>
  <c r="D31" i="8"/>
  <c r="F28" i="8"/>
  <c r="E28" i="8" s="1"/>
  <c r="G35" i="10" l="1"/>
  <c r="C36" i="10" s="1"/>
  <c r="F36" i="10" s="1"/>
  <c r="E36" i="10" s="1"/>
  <c r="D51" i="10"/>
  <c r="G37" i="9"/>
  <c r="C38" i="9" s="1"/>
  <c r="G28" i="8"/>
  <c r="C29" i="8" s="1"/>
  <c r="F29" i="8" s="1"/>
  <c r="E29" i="8" s="1"/>
  <c r="D32" i="8"/>
  <c r="G36" i="10" l="1"/>
  <c r="C37" i="10" s="1"/>
  <c r="D52" i="10"/>
  <c r="F38" i="9"/>
  <c r="E38" i="9" s="1"/>
  <c r="D33" i="8"/>
  <c r="G29" i="8"/>
  <c r="C30" i="8" s="1"/>
  <c r="D53" i="10" l="1"/>
  <c r="D54" i="10" s="1"/>
  <c r="D55" i="10" s="1"/>
  <c r="D56" i="10" s="1"/>
  <c r="D57" i="10" s="1"/>
  <c r="D58" i="10" s="1"/>
  <c r="D59" i="10" s="1"/>
  <c r="D60" i="10" s="1"/>
  <c r="D61" i="10" s="1"/>
  <c r="D62" i="10" s="1"/>
  <c r="D63" i="10" s="1"/>
  <c r="D64" i="10" s="1"/>
  <c r="D65" i="10" s="1"/>
  <c r="D66" i="10" s="1"/>
  <c r="F37" i="10"/>
  <c r="E37" i="10" s="1"/>
  <c r="G38" i="9"/>
  <c r="C39" i="9" s="1"/>
  <c r="F39" i="9" s="1"/>
  <c r="E39" i="9" s="1"/>
  <c r="F30" i="8"/>
  <c r="E30" i="8" s="1"/>
  <c r="D34" i="8"/>
  <c r="G37" i="10" l="1"/>
  <c r="C38" i="10" s="1"/>
  <c r="D67" i="10"/>
  <c r="G39" i="9"/>
  <c r="C40" i="9" s="1"/>
  <c r="G30" i="8"/>
  <c r="C31" i="8" s="1"/>
  <c r="F31" i="8" s="1"/>
  <c r="E31" i="8" s="1"/>
  <c r="D35" i="8"/>
  <c r="F38" i="10" l="1"/>
  <c r="E38" i="10" s="1"/>
  <c r="F40" i="9"/>
  <c r="E40" i="9" s="1"/>
  <c r="G40" i="9"/>
  <c r="C41" i="9" s="1"/>
  <c r="G31" i="8"/>
  <c r="C32" i="8" s="1"/>
  <c r="D36" i="8"/>
  <c r="G38" i="10" l="1"/>
  <c r="C39" i="10" s="1"/>
  <c r="F39" i="10" s="1"/>
  <c r="F41" i="9"/>
  <c r="E41" i="9" s="1"/>
  <c r="D37" i="8"/>
  <c r="F32" i="8"/>
  <c r="E32" i="8" s="1"/>
  <c r="E39" i="10" l="1"/>
  <c r="G39" i="10"/>
  <c r="C40" i="10" s="1"/>
  <c r="F40" i="10" s="1"/>
  <c r="E40" i="10" s="1"/>
  <c r="G41" i="9"/>
  <c r="G32" i="8"/>
  <c r="C33" i="8" s="1"/>
  <c r="F33" i="8" s="1"/>
  <c r="E33" i="8" s="1"/>
  <c r="D38" i="8"/>
  <c r="G40" i="10" l="1"/>
  <c r="C41" i="10" s="1"/>
  <c r="F41" i="10"/>
  <c r="E41" i="10" s="1"/>
  <c r="C42" i="9"/>
  <c r="D39" i="8"/>
  <c r="G33" i="8"/>
  <c r="C34" i="8" s="1"/>
  <c r="G41" i="10" l="1"/>
  <c r="C42" i="10" s="1"/>
  <c r="F42" i="9"/>
  <c r="E42" i="9" s="1"/>
  <c r="F34" i="8"/>
  <c r="E34" i="8" s="1"/>
  <c r="D40" i="8"/>
  <c r="D41" i="8" s="1"/>
  <c r="D42" i="8" s="1"/>
  <c r="F42" i="10" l="1"/>
  <c r="E42" i="10" s="1"/>
  <c r="G42" i="10"/>
  <c r="C43" i="10" s="1"/>
  <c r="G42" i="9"/>
  <c r="C43" i="9" s="1"/>
  <c r="G34" i="8"/>
  <c r="C35" i="8" s="1"/>
  <c r="F35" i="8"/>
  <c r="E35" i="8" s="1"/>
  <c r="F43" i="10" l="1"/>
  <c r="E43" i="10" s="1"/>
  <c r="F43" i="9"/>
  <c r="G35" i="8"/>
  <c r="C36" i="8" s="1"/>
  <c r="G43" i="10" l="1"/>
  <c r="C44" i="10" s="1"/>
  <c r="E43" i="9"/>
  <c r="G43" i="9"/>
  <c r="C44" i="9" s="1"/>
  <c r="D43" i="8"/>
  <c r="F36" i="8"/>
  <c r="E36" i="8" s="1"/>
  <c r="G36" i="8"/>
  <c r="C37" i="8" s="1"/>
  <c r="F44" i="10" l="1"/>
  <c r="E44" i="10" s="1"/>
  <c r="F44" i="9"/>
  <c r="F37" i="8"/>
  <c r="E37" i="8" s="1"/>
  <c r="G44" i="10" l="1"/>
  <c r="C45" i="10" s="1"/>
  <c r="F45" i="10"/>
  <c r="E45" i="10" s="1"/>
  <c r="E44" i="9"/>
  <c r="G44" i="9"/>
  <c r="C45" i="9" s="1"/>
  <c r="G37" i="8"/>
  <c r="C38" i="8" s="1"/>
  <c r="G45" i="10" l="1"/>
  <c r="C46" i="10" s="1"/>
  <c r="F45" i="9"/>
  <c r="F38" i="8"/>
  <c r="E38" i="8" s="1"/>
  <c r="G38" i="8"/>
  <c r="C39" i="8" s="1"/>
  <c r="F46" i="10" l="1"/>
  <c r="E46" i="10" s="1"/>
  <c r="G46" i="10"/>
  <c r="C47" i="10" s="1"/>
  <c r="E45" i="9"/>
  <c r="G45" i="9"/>
  <c r="C46" i="9" s="1"/>
  <c r="F39" i="8"/>
  <c r="E39" i="8" s="1"/>
  <c r="F47" i="10" l="1"/>
  <c r="E47" i="10" s="1"/>
  <c r="F46" i="9"/>
  <c r="G46" i="9"/>
  <c r="C47" i="9" s="1"/>
  <c r="G39" i="8"/>
  <c r="C40" i="8" s="1"/>
  <c r="G47" i="10" l="1"/>
  <c r="C48" i="10" s="1"/>
  <c r="F47" i="9"/>
  <c r="E47" i="9" s="1"/>
  <c r="E46" i="9"/>
  <c r="F40" i="8"/>
  <c r="E40" i="8" s="1"/>
  <c r="F48" i="10" l="1"/>
  <c r="E48" i="10" s="1"/>
  <c r="G48" i="10"/>
  <c r="C49" i="10" s="1"/>
  <c r="G47" i="9"/>
  <c r="C48" i="9" s="1"/>
  <c r="G40" i="8"/>
  <c r="C41" i="8" s="1"/>
  <c r="F41" i="8" s="1"/>
  <c r="E41" i="8" s="1"/>
  <c r="F49" i="10" l="1"/>
  <c r="E49" i="10" s="1"/>
  <c r="F48" i="9"/>
  <c r="G41" i="8"/>
  <c r="C42" i="8" s="1"/>
  <c r="F42" i="8" s="1"/>
  <c r="E42" i="8" s="1"/>
  <c r="G49" i="10" l="1"/>
  <c r="C50" i="10" s="1"/>
  <c r="E48" i="9"/>
  <c r="G48" i="9"/>
  <c r="C49" i="9" s="1"/>
  <c r="F50" i="10" l="1"/>
  <c r="E50" i="10" s="1"/>
  <c r="F49" i="9"/>
  <c r="E49" i="9" s="1"/>
  <c r="F43" i="8"/>
  <c r="B5" i="11" s="1"/>
  <c r="C5" i="11" s="1"/>
  <c r="E43" i="8"/>
  <c r="G42" i="8"/>
  <c r="G50" i="10" l="1"/>
  <c r="C51" i="10" s="1"/>
  <c r="F51" i="10" s="1"/>
  <c r="E51" i="10" s="1"/>
  <c r="G49" i="9"/>
  <c r="C50" i="9" s="1"/>
  <c r="G51" i="10" l="1"/>
  <c r="C52" i="10" s="1"/>
  <c r="F50" i="9"/>
  <c r="E50" i="9" s="1"/>
  <c r="F52" i="10" l="1"/>
  <c r="E52" i="10" s="1"/>
  <c r="G50" i="9"/>
  <c r="C51" i="9" s="1"/>
  <c r="G52" i="10" l="1"/>
  <c r="C53" i="10" s="1"/>
  <c r="F51" i="9"/>
  <c r="E51" i="9" s="1"/>
  <c r="F53" i="10" l="1"/>
  <c r="E53" i="10" s="1"/>
  <c r="G51" i="9"/>
  <c r="C52" i="9" s="1"/>
  <c r="G53" i="10" l="1"/>
  <c r="C54" i="10" s="1"/>
  <c r="F52" i="9"/>
  <c r="E52" i="9" s="1"/>
  <c r="F54" i="10" l="1"/>
  <c r="E54" i="10" s="1"/>
  <c r="G52" i="9"/>
  <c r="C53" i="9" s="1"/>
  <c r="G54" i="10" l="1"/>
  <c r="C55" i="10" s="1"/>
  <c r="F53" i="9"/>
  <c r="F55" i="10" l="1"/>
  <c r="G55" i="10"/>
  <c r="C56" i="10" s="1"/>
  <c r="E53" i="9"/>
  <c r="G53" i="9"/>
  <c r="C54" i="9" s="1"/>
  <c r="F54" i="9" s="1"/>
  <c r="F55" i="9" s="1"/>
  <c r="B6" i="11" s="1"/>
  <c r="C6" i="11" s="1"/>
  <c r="F56" i="10" l="1"/>
  <c r="E56" i="10" s="1"/>
  <c r="G56" i="10"/>
  <c r="C57" i="10" s="1"/>
  <c r="E55" i="10"/>
  <c r="G54" i="9"/>
  <c r="E54" i="9"/>
  <c r="E55" i="9"/>
  <c r="F57" i="10" l="1"/>
  <c r="E57" i="10" l="1"/>
  <c r="G57" i="10"/>
  <c r="C58" i="10" s="1"/>
  <c r="F58" i="10" l="1"/>
  <c r="E58" i="10" l="1"/>
  <c r="G58" i="10"/>
  <c r="C59" i="10" s="1"/>
  <c r="F59" i="10" l="1"/>
  <c r="G59" i="10" s="1"/>
  <c r="C60" i="10" s="1"/>
  <c r="F60" i="10" l="1"/>
  <c r="E60" i="10" s="1"/>
  <c r="E59" i="10"/>
  <c r="G60" i="10" l="1"/>
  <c r="C61" i="10" s="1"/>
  <c r="F61" i="10" l="1"/>
  <c r="E61" i="10" l="1"/>
  <c r="G61" i="10"/>
  <c r="C62" i="10" s="1"/>
  <c r="F62" i="10" l="1"/>
  <c r="E62" i="10" s="1"/>
  <c r="G62" i="10" l="1"/>
  <c r="C63" i="10" s="1"/>
  <c r="F63" i="10" l="1"/>
  <c r="E63" i="10" s="1"/>
  <c r="G63" i="10"/>
  <c r="C64" i="10" s="1"/>
  <c r="F64" i="10" l="1"/>
  <c r="E64" i="10" s="1"/>
  <c r="G64" i="10" l="1"/>
  <c r="C65" i="10" s="1"/>
  <c r="F65" i="10" l="1"/>
  <c r="E65" i="10" s="1"/>
  <c r="G65" i="10" l="1"/>
  <c r="C66" i="10" s="1"/>
  <c r="F66" i="10" l="1"/>
  <c r="E66" i="10" l="1"/>
  <c r="E67" i="10" s="1"/>
  <c r="F67" i="10"/>
  <c r="B7" i="11" s="1"/>
  <c r="C7" i="11" s="1"/>
  <c r="G66" i="10"/>
</calcChain>
</file>

<file path=xl/sharedStrings.xml><?xml version="1.0" encoding="utf-8"?>
<sst xmlns="http://schemas.openxmlformats.org/spreadsheetml/2006/main" count="73" uniqueCount="30">
  <si>
    <t>Principal</t>
  </si>
  <si>
    <t>Date</t>
  </si>
  <si>
    <t>TOTAL</t>
  </si>
  <si>
    <t>Calendrier de remboursement du prêt sur 24 mois</t>
  </si>
  <si>
    <t>Intérêt annuel</t>
  </si>
  <si>
    <t>Paiement #</t>
  </si>
  <si>
    <t>Commencer</t>
  </si>
  <si>
    <t>Paiement</t>
  </si>
  <si>
    <t xml:space="preserve">Intérêts </t>
  </si>
  <si>
    <t>Fin</t>
  </si>
  <si>
    <t>Payé</t>
  </si>
  <si>
    <t>&lt;-- 1ère tranche de $50,000</t>
  </si>
  <si>
    <t>&lt;-- 2ème tranche portant le principal à $100,000</t>
  </si>
  <si>
    <t xml:space="preserve"> plus le début des paiements du principal et des intérêts</t>
  </si>
  <si>
    <t>&lt;-- 24 mois au total</t>
  </si>
  <si>
    <t>&lt;-- Coût total du capital de la colonne F</t>
  </si>
  <si>
    <t>Si tous les paiements sont effectués à temps, le 24e paiement n'est pas nécessaire</t>
  </si>
  <si>
    <t>Calendrier de remboursement du prêt sur 36 mois</t>
  </si>
  <si>
    <t>Calendrier de remboursement du prêt sur 48 mois</t>
  </si>
  <si>
    <t>Calendrier de remboursement du prêt sur 60 mois</t>
  </si>
  <si>
    <t>&lt;-- 36 mois au total</t>
  </si>
  <si>
    <t>&lt;-- 48 mois au total</t>
  </si>
  <si>
    <t>&lt;-- 60 mois au total</t>
  </si>
  <si>
    <t>Si tous les paiements sont effectués à temps, les deux derniers paiements sont réduits.</t>
  </si>
  <si>
    <t>Si tous les paiements sont effectués à temps, les derniers paiements sont annulés.</t>
  </si>
  <si>
    <t>Comparaison des remboursements de prêts</t>
  </si>
  <si>
    <t>Mois</t>
  </si>
  <si>
    <t>Intérêt</t>
  </si>
  <si>
    <t>Augmentation</t>
  </si>
  <si>
    <t>&lt;-- Au fur et à mesure que le prêt s'allonge, le montant total des intérêts augmente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</si>
</sst>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164" formatCode="&quot;$&quot;#,##0.00"/>
    <numFmt numFmtId="165" formatCode="mmm\ dd\ yyyy"/>
    <numFmt numFmtId="166" formatCode="&quot;$&quot;#,##0"/>
    <numFmt numFmtId="167" formatCode="0.0\x"/>
  </numFmts>
  <fonts count="1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3"/>
      <name val="Calibri"/>
      <family val="2"/>
      <scheme val="minor"/>
    </font>
    <font>
      <b/>
      <sz val="16"/>
      <name val="Calibri"/>
      <family val="2"/>
      <scheme val="minor"/>
    </font>
    <font>
      <i/>
      <sz val="10"/>
      <color theme="1" tint="0.34998626667073579"/>
      <name val="Calibri"/>
      <family val="2"/>
      <scheme val="minor"/>
    </font>
    <font>
      <b/>
      <sz val="12"/>
      <color theme="6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254">
    <xf numFmtId="0" fontId="0" fillId="0" borderId="0"/>
    <xf numFmtId="9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164" fontId="0" fillId="0" borderId="0" xfId="0" applyNumberFormat="1"/>
    <xf numFmtId="9" fontId="0" fillId="0" borderId="0" xfId="1" applyFont="1"/>
    <xf numFmtId="1" fontId="0" fillId="0" borderId="0" xfId="0" applyNumberFormat="1"/>
    <xf numFmtId="0" fontId="3" fillId="2" borderId="0" xfId="0" applyFont="1" applyFill="1" applyAlignment="1">
      <alignment horizontal="right"/>
    </xf>
    <xf numFmtId="164" fontId="3" fillId="2" borderId="0" xfId="0" applyNumberFormat="1" applyFont="1" applyFill="1" applyAlignment="1">
      <alignment horizontal="right"/>
    </xf>
    <xf numFmtId="0" fontId="0" fillId="0" borderId="0" xfId="0" applyAlignment="1">
      <alignment horizontal="center"/>
    </xf>
    <xf numFmtId="165" fontId="0" fillId="0" borderId="0" xfId="0" applyNumberFormat="1"/>
    <xf numFmtId="0" fontId="6" fillId="0" borderId="0" xfId="0" applyFont="1" applyAlignment="1">
      <alignment horizontal="right"/>
    </xf>
    <xf numFmtId="0" fontId="6" fillId="0" borderId="0" xfId="0" applyFont="1"/>
    <xf numFmtId="164" fontId="6" fillId="0" borderId="0" xfId="0" applyNumberFormat="1" applyFont="1"/>
    <xf numFmtId="8" fontId="0" fillId="0" borderId="0" xfId="0" applyNumberFormat="1"/>
    <xf numFmtId="0" fontId="7" fillId="0" borderId="0" xfId="0" applyFont="1" applyAlignment="1">
      <alignment horizontal="left"/>
    </xf>
    <xf numFmtId="0" fontId="10" fillId="0" borderId="0" xfId="0" applyFont="1"/>
    <xf numFmtId="10" fontId="0" fillId="0" borderId="0" xfId="147" applyNumberFormat="1" applyFont="1"/>
    <xf numFmtId="10" fontId="8" fillId="3" borderId="0" xfId="1" applyNumberFormat="1" applyFont="1" applyFill="1"/>
    <xf numFmtId="165" fontId="11" fillId="0" borderId="0" xfId="0" applyNumberFormat="1" applyFont="1"/>
    <xf numFmtId="164" fontId="11" fillId="0" borderId="0" xfId="0" applyNumberFormat="1" applyFont="1"/>
    <xf numFmtId="0" fontId="8" fillId="3" borderId="0" xfId="1" applyNumberFormat="1" applyFont="1" applyFill="1"/>
    <xf numFmtId="166" fontId="0" fillId="0" borderId="0" xfId="0" applyNumberFormat="1"/>
    <xf numFmtId="167" fontId="0" fillId="0" borderId="0" xfId="0" applyNumberFormat="1"/>
    <xf numFmtId="0" fontId="9" fillId="0" borderId="0" xfId="0" applyFont="1" applyAlignment="1"/>
  </cellXfs>
  <cellStyles count="254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Followed Hyperlink" xfId="87" builtinId="9" hidden="1"/>
    <cellStyle name="Followed Hyperlink" xfId="88" builtinId="9" hidden="1"/>
    <cellStyle name="Followed Hyperlink" xfId="89" builtinId="9" hidden="1"/>
    <cellStyle name="Followed Hyperlink" xfId="90" builtinId="9" hidden="1"/>
    <cellStyle name="Followed Hyperlink" xfId="91" builtinId="9" hidden="1"/>
    <cellStyle name="Followed Hyperlink" xfId="92" builtinId="9" hidden="1"/>
    <cellStyle name="Followed Hyperlink" xfId="93" builtinId="9" hidden="1"/>
    <cellStyle name="Followed Hyperlink" xfId="94" builtinId="9" hidden="1"/>
    <cellStyle name="Followed Hyperlink" xfId="95" builtinId="9" hidden="1"/>
    <cellStyle name="Followed Hyperlink" xfId="96" builtinId="9" hidden="1"/>
    <cellStyle name="Followed Hyperlink" xfId="97" builtinId="9" hidden="1"/>
    <cellStyle name="Followed Hyperlink" xfId="98" builtinId="9" hidden="1"/>
    <cellStyle name="Followed Hyperlink" xfId="99" builtinId="9" hidden="1"/>
    <cellStyle name="Followed Hyperlink" xfId="100" builtinId="9" hidden="1"/>
    <cellStyle name="Followed Hyperlink" xfId="101" builtinId="9" hidden="1"/>
    <cellStyle name="Followed Hyperlink" xfId="102" builtinId="9" hidden="1"/>
    <cellStyle name="Followed Hyperlink" xfId="103" builtinId="9" hidden="1"/>
    <cellStyle name="Followed Hyperlink" xfId="104" builtinId="9" hidden="1"/>
    <cellStyle name="Followed Hyperlink" xfId="105" builtinId="9" hidden="1"/>
    <cellStyle name="Followed Hyperlink" xfId="106" builtinId="9" hidden="1"/>
    <cellStyle name="Followed Hyperlink" xfId="107" builtinId="9" hidden="1"/>
    <cellStyle name="Followed Hyperlink" xfId="108" builtinId="9" hidden="1"/>
    <cellStyle name="Followed Hyperlink" xfId="109" builtinId="9" hidden="1"/>
    <cellStyle name="Followed Hyperlink" xfId="110" builtinId="9" hidden="1"/>
    <cellStyle name="Followed Hyperlink" xfId="111" builtinId="9" hidden="1"/>
    <cellStyle name="Followed Hyperlink" xfId="112" builtinId="9" hidden="1"/>
    <cellStyle name="Followed Hyperlink" xfId="113" builtinId="9" hidden="1"/>
    <cellStyle name="Followed Hyperlink" xfId="114" builtinId="9" hidden="1"/>
    <cellStyle name="Followed Hyperlink" xfId="115" builtinId="9" hidden="1"/>
    <cellStyle name="Followed Hyperlink" xfId="116" builtinId="9" hidden="1"/>
    <cellStyle name="Followed Hyperlink" xfId="117" builtinId="9" hidden="1"/>
    <cellStyle name="Followed Hyperlink" xfId="118" builtinId="9" hidden="1"/>
    <cellStyle name="Followed Hyperlink" xfId="119" builtinId="9" hidden="1"/>
    <cellStyle name="Followed Hyperlink" xfId="120" builtinId="9" hidden="1"/>
    <cellStyle name="Followed Hyperlink" xfId="121" builtinId="9" hidden="1"/>
    <cellStyle name="Followed Hyperlink" xfId="122" builtinId="9" hidden="1"/>
    <cellStyle name="Followed Hyperlink" xfId="123" builtinId="9" hidden="1"/>
    <cellStyle name="Followed Hyperlink" xfId="124" builtinId="9" hidden="1"/>
    <cellStyle name="Followed Hyperlink" xfId="125" builtinId="9" hidden="1"/>
    <cellStyle name="Followed Hyperlink" xfId="126" builtinId="9" hidden="1"/>
    <cellStyle name="Followed Hyperlink" xfId="127" builtinId="9" hidden="1"/>
    <cellStyle name="Followed Hyperlink" xfId="128" builtinId="9" hidden="1"/>
    <cellStyle name="Followed Hyperlink" xfId="129" builtinId="9" hidden="1"/>
    <cellStyle name="Followed Hyperlink" xfId="130" builtinId="9" hidden="1"/>
    <cellStyle name="Followed Hyperlink" xfId="131" builtinId="9" hidden="1"/>
    <cellStyle name="Followed Hyperlink" xfId="132" builtinId="9" hidden="1"/>
    <cellStyle name="Followed Hyperlink" xfId="133" builtinId="9" hidden="1"/>
    <cellStyle name="Followed Hyperlink" xfId="134" builtinId="9" hidden="1"/>
    <cellStyle name="Followed Hyperlink" xfId="135" builtinId="9" hidden="1"/>
    <cellStyle name="Followed Hyperlink" xfId="136" builtinId="9" hidden="1"/>
    <cellStyle name="Followed Hyperlink" xfId="137" builtinId="9" hidden="1"/>
    <cellStyle name="Followed Hyperlink" xfId="138" builtinId="9" hidden="1"/>
    <cellStyle name="Followed Hyperlink" xfId="139" builtinId="9" hidden="1"/>
    <cellStyle name="Followed Hyperlink" xfId="140" builtinId="9" hidden="1"/>
    <cellStyle name="Followed Hyperlink" xfId="141" builtinId="9" hidden="1"/>
    <cellStyle name="Followed Hyperlink" xfId="142" builtinId="9" hidden="1"/>
    <cellStyle name="Followed Hyperlink" xfId="143" builtinId="9" hidden="1"/>
    <cellStyle name="Followed Hyperlink" xfId="144" builtinId="9" hidden="1"/>
    <cellStyle name="Followed Hyperlink" xfId="145" builtinId="9" hidden="1"/>
    <cellStyle name="Followed Hyperlink" xfId="146" builtinId="9" hidden="1"/>
    <cellStyle name="Followed Hyperlink" xfId="148" builtinId="9" hidden="1"/>
    <cellStyle name="Followed Hyperlink" xfId="149" builtinId="9" hidden="1"/>
    <cellStyle name="Followed Hyperlink" xfId="150" builtinId="9" hidden="1"/>
    <cellStyle name="Followed Hyperlink" xfId="151" builtinId="9" hidden="1"/>
    <cellStyle name="Followed Hyperlink" xfId="152" builtinId="9" hidden="1"/>
    <cellStyle name="Followed Hyperlink" xfId="153" builtinId="9" hidden="1"/>
    <cellStyle name="Followed Hyperlink" xfId="154" builtinId="9" hidden="1"/>
    <cellStyle name="Followed Hyperlink" xfId="155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Normal" xfId="0" builtinId="0"/>
    <cellStyle name="Percent" xfId="1" builtinId="5"/>
    <cellStyle name="Percent 2" xfId="147" xr:uid="{00000000-0005-0000-0000-0000FE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D8F2A-9ACD-FF41-9918-7DC06983E146}">
  <dimension ref="A1:J33"/>
  <sheetViews>
    <sheetView topLeftCell="A19" zoomScale="80" zoomScaleNormal="80" zoomScalePageLayoutView="125" workbookViewId="0">
      <selection activeCell="J30" sqref="J30:J31"/>
    </sheetView>
  </sheetViews>
  <sheetFormatPr defaultColWidth="10.6640625" defaultRowHeight="15.5" x14ac:dyDescent="0.35"/>
  <cols>
    <col min="1" max="1" width="19.6640625" bestFit="1" customWidth="1"/>
    <col min="2" max="6" width="12.83203125" customWidth="1"/>
    <col min="7" max="7" width="11.33203125" bestFit="1" customWidth="1"/>
    <col min="9" max="9" width="1.83203125" customWidth="1"/>
    <col min="10" max="10" width="60.83203125" customWidth="1"/>
  </cols>
  <sheetData>
    <row r="1" spans="1:10" ht="21" x14ac:dyDescent="0.5">
      <c r="A1" s="21" t="s">
        <v>3</v>
      </c>
      <c r="B1" s="21"/>
      <c r="C1" s="21"/>
    </row>
    <row r="3" spans="1:10" x14ac:dyDescent="0.35">
      <c r="A3" s="4" t="s">
        <v>4</v>
      </c>
      <c r="B3" s="15">
        <v>0.08</v>
      </c>
      <c r="C3" s="2"/>
      <c r="J3" s="13"/>
    </row>
    <row r="4" spans="1:10" x14ac:dyDescent="0.35">
      <c r="B4" s="1"/>
      <c r="C4" s="3"/>
      <c r="J4" s="13"/>
    </row>
    <row r="5" spans="1:10" x14ac:dyDescent="0.35">
      <c r="A5" s="4" t="s">
        <v>5</v>
      </c>
      <c r="B5" s="5" t="s">
        <v>1</v>
      </c>
      <c r="C5" s="5" t="s">
        <v>6</v>
      </c>
      <c r="D5" s="5" t="s">
        <v>7</v>
      </c>
      <c r="E5" s="4" t="s">
        <v>0</v>
      </c>
      <c r="F5" s="4" t="s">
        <v>8</v>
      </c>
      <c r="G5" s="4" t="s">
        <v>9</v>
      </c>
      <c r="H5" s="4" t="s">
        <v>10</v>
      </c>
      <c r="J5" s="13"/>
    </row>
    <row r="6" spans="1:10" x14ac:dyDescent="0.35">
      <c r="A6">
        <v>0</v>
      </c>
      <c r="B6" s="16">
        <v>45200</v>
      </c>
      <c r="C6" s="17">
        <v>50000</v>
      </c>
      <c r="D6" s="11">
        <f>-C6</f>
        <v>-50000</v>
      </c>
      <c r="E6" s="1"/>
      <c r="F6" s="1"/>
      <c r="G6" s="1"/>
      <c r="H6" s="12"/>
      <c r="J6" s="13" t="s">
        <v>11</v>
      </c>
    </row>
    <row r="7" spans="1:10" x14ac:dyDescent="0.35">
      <c r="A7">
        <v>1</v>
      </c>
      <c r="B7" s="7">
        <f>DATE(YEAR(B6),MONTH(B6)+1,1)</f>
        <v>45231</v>
      </c>
      <c r="C7" s="1">
        <f>C6</f>
        <v>50000</v>
      </c>
      <c r="D7" s="1">
        <f>F7</f>
        <v>333.33333333333337</v>
      </c>
      <c r="E7" s="1">
        <f>D7-F7</f>
        <v>0</v>
      </c>
      <c r="F7" s="1">
        <f>C7*($B$3/12)</f>
        <v>333.33333333333337</v>
      </c>
      <c r="G7" s="1">
        <f t="shared" ref="G7:G8" si="0">C7+F7-D7</f>
        <v>50000</v>
      </c>
      <c r="H7" s="6"/>
      <c r="J7" s="13"/>
    </row>
    <row r="8" spans="1:10" x14ac:dyDescent="0.35">
      <c r="A8">
        <v>2</v>
      </c>
      <c r="B8" s="7">
        <f t="shared" ref="B8:B30" si="1">DATE(YEAR(B7),MONTH(B7)+1,1)</f>
        <v>45261</v>
      </c>
      <c r="C8" s="1">
        <f>G7</f>
        <v>50000</v>
      </c>
      <c r="D8" s="1">
        <f>F8</f>
        <v>333.33333333333337</v>
      </c>
      <c r="E8" s="1">
        <f t="shared" ref="E8:E30" si="2">D8-F8</f>
        <v>0</v>
      </c>
      <c r="F8" s="1">
        <f t="shared" ref="F8" si="3">C8*($B$3/12)</f>
        <v>333.33333333333337</v>
      </c>
      <c r="G8" s="1">
        <f t="shared" si="0"/>
        <v>50000</v>
      </c>
      <c r="H8" s="6"/>
      <c r="J8" s="13"/>
    </row>
    <row r="9" spans="1:10" x14ac:dyDescent="0.35">
      <c r="A9">
        <v>3</v>
      </c>
      <c r="B9" s="7">
        <f t="shared" si="1"/>
        <v>45292</v>
      </c>
      <c r="C9" s="1">
        <f t="shared" ref="C9:C26" si="4">G8</f>
        <v>50000</v>
      </c>
      <c r="D9" s="1">
        <f>F9</f>
        <v>333.33333333333337</v>
      </c>
      <c r="E9" s="1">
        <f t="shared" si="2"/>
        <v>0</v>
      </c>
      <c r="F9" s="1">
        <f t="shared" ref="F9:F26" si="5">C9*($B$3/12)</f>
        <v>333.33333333333337</v>
      </c>
      <c r="G9" s="1">
        <f t="shared" ref="G9:G26" si="6">C9+F9-D9</f>
        <v>50000</v>
      </c>
      <c r="H9" s="6"/>
      <c r="J9" s="13"/>
    </row>
    <row r="10" spans="1:10" x14ac:dyDescent="0.35">
      <c r="A10">
        <v>4</v>
      </c>
      <c r="B10" s="7">
        <f t="shared" si="1"/>
        <v>45323</v>
      </c>
      <c r="C10" s="1">
        <f t="shared" ref="C10" si="7">G9</f>
        <v>50000</v>
      </c>
      <c r="D10" s="1">
        <f t="shared" ref="D10:D12" si="8">F10</f>
        <v>333.33333333333337</v>
      </c>
      <c r="E10" s="1">
        <f t="shared" ref="E10" si="9">D10-F10</f>
        <v>0</v>
      </c>
      <c r="F10" s="1">
        <f t="shared" ref="F10" si="10">C10*($B$3/12)</f>
        <v>333.33333333333337</v>
      </c>
      <c r="G10" s="1">
        <f t="shared" si="6"/>
        <v>50000</v>
      </c>
      <c r="H10" s="6"/>
      <c r="J10" s="13"/>
    </row>
    <row r="11" spans="1:10" x14ac:dyDescent="0.35">
      <c r="A11">
        <v>5</v>
      </c>
      <c r="B11" s="7">
        <f t="shared" si="1"/>
        <v>45352</v>
      </c>
      <c r="C11" s="1">
        <f t="shared" si="4"/>
        <v>50000</v>
      </c>
      <c r="D11" s="1">
        <f t="shared" si="8"/>
        <v>333.33333333333337</v>
      </c>
      <c r="E11" s="1">
        <f t="shared" si="2"/>
        <v>0</v>
      </c>
      <c r="F11" s="1">
        <f t="shared" si="5"/>
        <v>333.33333333333337</v>
      </c>
      <c r="G11" s="1">
        <f t="shared" si="6"/>
        <v>50000</v>
      </c>
      <c r="H11" s="6"/>
      <c r="J11" s="13"/>
    </row>
    <row r="12" spans="1:10" x14ac:dyDescent="0.35">
      <c r="A12">
        <v>6</v>
      </c>
      <c r="B12" s="7">
        <f t="shared" si="1"/>
        <v>45383</v>
      </c>
      <c r="C12" s="1">
        <f t="shared" si="4"/>
        <v>50000</v>
      </c>
      <c r="D12" s="1">
        <f t="shared" si="8"/>
        <v>333.33333333333337</v>
      </c>
      <c r="E12" s="1">
        <f t="shared" si="2"/>
        <v>0</v>
      </c>
      <c r="F12" s="1">
        <f t="shared" si="5"/>
        <v>333.33333333333337</v>
      </c>
      <c r="G12" s="1">
        <f t="shared" si="6"/>
        <v>50000</v>
      </c>
      <c r="H12" s="6"/>
      <c r="J12" s="13"/>
    </row>
    <row r="13" spans="1:10" x14ac:dyDescent="0.35">
      <c r="A13">
        <v>7</v>
      </c>
      <c r="B13" s="7">
        <f t="shared" si="1"/>
        <v>45413</v>
      </c>
      <c r="C13" s="17">
        <v>100000</v>
      </c>
      <c r="D13" s="1">
        <f>-PMT(B$3/12,A$30-A13+1,C13)</f>
        <v>5914.0298587090429</v>
      </c>
      <c r="E13" s="1">
        <f t="shared" si="2"/>
        <v>5247.3631920423759</v>
      </c>
      <c r="F13" s="1">
        <f t="shared" si="5"/>
        <v>666.66666666666674</v>
      </c>
      <c r="G13" s="1">
        <f t="shared" si="6"/>
        <v>94752.636807957635</v>
      </c>
      <c r="H13" s="6"/>
      <c r="J13" s="13" t="s">
        <v>12</v>
      </c>
    </row>
    <row r="14" spans="1:10" x14ac:dyDescent="0.35">
      <c r="A14">
        <v>8</v>
      </c>
      <c r="B14" s="7">
        <f t="shared" si="1"/>
        <v>45444</v>
      </c>
      <c r="C14" s="1">
        <f t="shared" si="4"/>
        <v>94752.636807957635</v>
      </c>
      <c r="D14" s="1">
        <f t="shared" ref="D14:D26" si="11">D13</f>
        <v>5914.0298587090429</v>
      </c>
      <c r="E14" s="1">
        <f t="shared" si="2"/>
        <v>5282.3456133226582</v>
      </c>
      <c r="F14" s="1">
        <f t="shared" si="5"/>
        <v>631.6842453863843</v>
      </c>
      <c r="G14" s="1">
        <f t="shared" si="6"/>
        <v>89470.291194634978</v>
      </c>
      <c r="H14" s="6"/>
      <c r="J14" s="13" t="s">
        <v>13</v>
      </c>
    </row>
    <row r="15" spans="1:10" x14ac:dyDescent="0.35">
      <c r="A15">
        <v>9</v>
      </c>
      <c r="B15" s="7">
        <f t="shared" si="1"/>
        <v>45474</v>
      </c>
      <c r="C15" s="1">
        <f t="shared" si="4"/>
        <v>89470.291194634978</v>
      </c>
      <c r="D15" s="1">
        <f t="shared" si="11"/>
        <v>5914.0298587090429</v>
      </c>
      <c r="E15" s="1">
        <f t="shared" si="2"/>
        <v>5317.5612507448095</v>
      </c>
      <c r="F15" s="1">
        <f t="shared" si="5"/>
        <v>596.46860796423323</v>
      </c>
      <c r="G15" s="1">
        <f t="shared" si="6"/>
        <v>84152.729943890168</v>
      </c>
      <c r="H15" s="6"/>
      <c r="J15" s="13"/>
    </row>
    <row r="16" spans="1:10" x14ac:dyDescent="0.35">
      <c r="A16">
        <v>10</v>
      </c>
      <c r="B16" s="7">
        <f t="shared" si="1"/>
        <v>45505</v>
      </c>
      <c r="C16" s="1">
        <f t="shared" si="4"/>
        <v>84152.729943890168</v>
      </c>
      <c r="D16" s="1">
        <f t="shared" si="11"/>
        <v>5914.0298587090429</v>
      </c>
      <c r="E16" s="1">
        <f t="shared" si="2"/>
        <v>5353.0116590831085</v>
      </c>
      <c r="F16" s="1">
        <f t="shared" si="5"/>
        <v>561.01819962593447</v>
      </c>
      <c r="G16" s="1">
        <f t="shared" si="6"/>
        <v>78799.718284807066</v>
      </c>
      <c r="H16" s="6"/>
      <c r="J16" s="13"/>
    </row>
    <row r="17" spans="1:10" x14ac:dyDescent="0.35">
      <c r="A17">
        <v>11</v>
      </c>
      <c r="B17" s="7">
        <f t="shared" si="1"/>
        <v>45536</v>
      </c>
      <c r="C17" s="1">
        <f t="shared" si="4"/>
        <v>78799.718284807066</v>
      </c>
      <c r="D17" s="1">
        <f t="shared" si="11"/>
        <v>5914.0298587090429</v>
      </c>
      <c r="E17" s="1">
        <f t="shared" si="2"/>
        <v>5388.6984034769957</v>
      </c>
      <c r="F17" s="1">
        <f t="shared" si="5"/>
        <v>525.33145523204712</v>
      </c>
      <c r="G17" s="1">
        <f t="shared" si="6"/>
        <v>73411.019881330081</v>
      </c>
      <c r="H17" s="6"/>
      <c r="J17" s="13"/>
    </row>
    <row r="18" spans="1:10" x14ac:dyDescent="0.35">
      <c r="A18">
        <v>12</v>
      </c>
      <c r="B18" s="7">
        <f t="shared" si="1"/>
        <v>45566</v>
      </c>
      <c r="C18" s="1">
        <f t="shared" si="4"/>
        <v>73411.019881330081</v>
      </c>
      <c r="D18" s="1">
        <f t="shared" si="11"/>
        <v>5914.0298587090429</v>
      </c>
      <c r="E18" s="1">
        <f t="shared" si="2"/>
        <v>5424.6230595001753</v>
      </c>
      <c r="F18" s="1">
        <f t="shared" si="5"/>
        <v>489.40679920886726</v>
      </c>
      <c r="G18" s="1">
        <f t="shared" si="6"/>
        <v>67986.396821829912</v>
      </c>
      <c r="H18" s="6"/>
      <c r="J18" s="13"/>
    </row>
    <row r="19" spans="1:10" x14ac:dyDescent="0.35">
      <c r="A19">
        <v>13</v>
      </c>
      <c r="B19" s="7">
        <f t="shared" si="1"/>
        <v>45597</v>
      </c>
      <c r="C19" s="1">
        <f t="shared" si="4"/>
        <v>67986.396821829912</v>
      </c>
      <c r="D19" s="1">
        <f t="shared" si="11"/>
        <v>5914.0298587090429</v>
      </c>
      <c r="E19" s="1">
        <f t="shared" si="2"/>
        <v>5460.7872132301763</v>
      </c>
      <c r="F19" s="1">
        <f t="shared" si="5"/>
        <v>453.24264547886611</v>
      </c>
      <c r="G19" s="1">
        <f t="shared" si="6"/>
        <v>62525.609608599734</v>
      </c>
      <c r="H19" s="6"/>
      <c r="J19" s="13"/>
    </row>
    <row r="20" spans="1:10" x14ac:dyDescent="0.35">
      <c r="A20">
        <v>14</v>
      </c>
      <c r="B20" s="7">
        <f t="shared" si="1"/>
        <v>45627</v>
      </c>
      <c r="C20" s="1">
        <f t="shared" si="4"/>
        <v>62525.609608599734</v>
      </c>
      <c r="D20" s="1">
        <f t="shared" si="11"/>
        <v>5914.0298587090429</v>
      </c>
      <c r="E20" s="1">
        <f t="shared" si="2"/>
        <v>5497.1924613183783</v>
      </c>
      <c r="F20" s="1">
        <f t="shared" si="5"/>
        <v>416.83739739066493</v>
      </c>
      <c r="G20" s="1">
        <f t="shared" si="6"/>
        <v>57028.417147281354</v>
      </c>
      <c r="H20" s="6"/>
      <c r="J20" s="13"/>
    </row>
    <row r="21" spans="1:10" x14ac:dyDescent="0.35">
      <c r="A21">
        <v>15</v>
      </c>
      <c r="B21" s="7">
        <f t="shared" si="1"/>
        <v>45658</v>
      </c>
      <c r="C21" s="1">
        <f t="shared" si="4"/>
        <v>57028.417147281354</v>
      </c>
      <c r="D21" s="1">
        <f t="shared" si="11"/>
        <v>5914.0298587090429</v>
      </c>
      <c r="E21" s="1">
        <f t="shared" si="2"/>
        <v>5533.8404110605006</v>
      </c>
      <c r="F21" s="1">
        <f t="shared" si="5"/>
        <v>380.1894476485424</v>
      </c>
      <c r="G21" s="1">
        <f t="shared" si="6"/>
        <v>51494.57673622085</v>
      </c>
      <c r="H21" s="6"/>
      <c r="J21" s="13"/>
    </row>
    <row r="22" spans="1:10" x14ac:dyDescent="0.35">
      <c r="A22">
        <v>16</v>
      </c>
      <c r="B22" s="7">
        <f t="shared" si="1"/>
        <v>45689</v>
      </c>
      <c r="C22" s="1">
        <f t="shared" si="4"/>
        <v>51494.57673622085</v>
      </c>
      <c r="D22" s="1">
        <f t="shared" si="11"/>
        <v>5914.0298587090429</v>
      </c>
      <c r="E22" s="1">
        <f t="shared" si="2"/>
        <v>5570.7326804675704</v>
      </c>
      <c r="F22" s="1">
        <f t="shared" si="5"/>
        <v>343.29717824147235</v>
      </c>
      <c r="G22" s="1">
        <f t="shared" si="6"/>
        <v>45923.844055753281</v>
      </c>
      <c r="H22" s="6"/>
      <c r="J22" s="13"/>
    </row>
    <row r="23" spans="1:10" x14ac:dyDescent="0.35">
      <c r="A23">
        <v>17</v>
      </c>
      <c r="B23" s="7">
        <f t="shared" si="1"/>
        <v>45717</v>
      </c>
      <c r="C23" s="1">
        <f t="shared" si="4"/>
        <v>45923.844055753281</v>
      </c>
      <c r="D23" s="1">
        <f t="shared" si="11"/>
        <v>5914.0298587090429</v>
      </c>
      <c r="E23" s="1">
        <f t="shared" si="2"/>
        <v>5607.8708983373544</v>
      </c>
      <c r="F23" s="1">
        <f t="shared" si="5"/>
        <v>306.15896037168858</v>
      </c>
      <c r="G23" s="1">
        <f t="shared" si="6"/>
        <v>40315.973157415923</v>
      </c>
      <c r="H23" s="6"/>
      <c r="J23" s="13"/>
    </row>
    <row r="24" spans="1:10" x14ac:dyDescent="0.35">
      <c r="A24">
        <v>18</v>
      </c>
      <c r="B24" s="7">
        <f t="shared" si="1"/>
        <v>45748</v>
      </c>
      <c r="C24" s="1">
        <f t="shared" si="4"/>
        <v>40315.973157415923</v>
      </c>
      <c r="D24" s="1">
        <f t="shared" si="11"/>
        <v>5914.0298587090429</v>
      </c>
      <c r="E24" s="1">
        <f t="shared" si="2"/>
        <v>5645.2567043262698</v>
      </c>
      <c r="F24" s="1">
        <f t="shared" si="5"/>
        <v>268.77315438277282</v>
      </c>
      <c r="G24" s="1">
        <f t="shared" si="6"/>
        <v>34670.716453089655</v>
      </c>
      <c r="H24" s="6"/>
      <c r="J24" s="13"/>
    </row>
    <row r="25" spans="1:10" x14ac:dyDescent="0.35">
      <c r="A25">
        <v>19</v>
      </c>
      <c r="B25" s="7">
        <f t="shared" si="1"/>
        <v>45778</v>
      </c>
      <c r="C25" s="1">
        <f t="shared" si="4"/>
        <v>34670.716453089655</v>
      </c>
      <c r="D25" s="1">
        <f t="shared" si="11"/>
        <v>5914.0298587090429</v>
      </c>
      <c r="E25" s="1">
        <f t="shared" si="2"/>
        <v>5682.8917490217782</v>
      </c>
      <c r="F25" s="1">
        <f t="shared" si="5"/>
        <v>231.13810968726438</v>
      </c>
      <c r="G25" s="1">
        <f t="shared" si="6"/>
        <v>28987.824704067876</v>
      </c>
      <c r="H25" s="6"/>
      <c r="J25" s="13"/>
    </row>
    <row r="26" spans="1:10" x14ac:dyDescent="0.35">
      <c r="A26">
        <v>20</v>
      </c>
      <c r="B26" s="7">
        <f t="shared" si="1"/>
        <v>45809</v>
      </c>
      <c r="C26" s="1">
        <f t="shared" si="4"/>
        <v>28987.824704067876</v>
      </c>
      <c r="D26" s="1">
        <f t="shared" si="11"/>
        <v>5914.0298587090429</v>
      </c>
      <c r="E26" s="1">
        <f t="shared" si="2"/>
        <v>5720.7776940152571</v>
      </c>
      <c r="F26" s="1">
        <f t="shared" si="5"/>
        <v>193.25216469378586</v>
      </c>
      <c r="G26" s="1">
        <f t="shared" si="6"/>
        <v>23267.047010052618</v>
      </c>
      <c r="H26" s="6"/>
      <c r="J26" s="13"/>
    </row>
    <row r="27" spans="1:10" x14ac:dyDescent="0.35">
      <c r="A27">
        <v>21</v>
      </c>
      <c r="B27" s="7">
        <f t="shared" si="1"/>
        <v>45839</v>
      </c>
      <c r="C27" s="1">
        <f t="shared" ref="C27:C30" si="12">G26</f>
        <v>23267.047010052618</v>
      </c>
      <c r="D27" s="1">
        <f t="shared" ref="D27:D30" si="13">D26</f>
        <v>5914.0298587090429</v>
      </c>
      <c r="E27" s="1">
        <f t="shared" si="2"/>
        <v>5758.9162119753591</v>
      </c>
      <c r="F27" s="1">
        <f t="shared" ref="F27:F30" si="14">C27*($B$3/12)</f>
        <v>155.11364673368413</v>
      </c>
      <c r="G27" s="1">
        <f t="shared" ref="G27:G30" si="15">C27+F27-D27</f>
        <v>17508.130798077258</v>
      </c>
      <c r="H27" s="6"/>
      <c r="J27" s="13"/>
    </row>
    <row r="28" spans="1:10" x14ac:dyDescent="0.35">
      <c r="A28">
        <v>22</v>
      </c>
      <c r="B28" s="7">
        <f t="shared" si="1"/>
        <v>45870</v>
      </c>
      <c r="C28" s="1">
        <f t="shared" si="12"/>
        <v>17508.130798077258</v>
      </c>
      <c r="D28" s="1">
        <f t="shared" si="13"/>
        <v>5914.0298587090429</v>
      </c>
      <c r="E28" s="1">
        <f t="shared" si="2"/>
        <v>5797.3089867218614</v>
      </c>
      <c r="F28" s="1">
        <f t="shared" si="14"/>
        <v>116.72087198718172</v>
      </c>
      <c r="G28" s="1">
        <f t="shared" si="15"/>
        <v>11710.821811355396</v>
      </c>
      <c r="H28" s="6"/>
      <c r="J28" s="13"/>
    </row>
    <row r="29" spans="1:10" x14ac:dyDescent="0.35">
      <c r="A29">
        <v>23</v>
      </c>
      <c r="B29" s="7">
        <f t="shared" si="1"/>
        <v>45901</v>
      </c>
      <c r="C29" s="1">
        <f t="shared" si="12"/>
        <v>11710.821811355396</v>
      </c>
      <c r="D29" s="1">
        <f t="shared" si="13"/>
        <v>5914.0298587090429</v>
      </c>
      <c r="E29" s="1">
        <f t="shared" si="2"/>
        <v>5835.9577133000066</v>
      </c>
      <c r="F29" s="1">
        <f t="shared" si="14"/>
        <v>78.072145409035983</v>
      </c>
      <c r="G29" s="1">
        <f t="shared" si="15"/>
        <v>5874.8640980553891</v>
      </c>
      <c r="H29" s="6"/>
      <c r="J29" s="13"/>
    </row>
    <row r="30" spans="1:10" x14ac:dyDescent="0.35">
      <c r="A30">
        <v>24</v>
      </c>
      <c r="B30" s="7">
        <f t="shared" si="1"/>
        <v>45931</v>
      </c>
      <c r="C30" s="1">
        <f t="shared" si="12"/>
        <v>5874.8640980553891</v>
      </c>
      <c r="D30" s="1">
        <f t="shared" si="13"/>
        <v>5914.0298587090429</v>
      </c>
      <c r="E30" s="1">
        <f t="shared" si="2"/>
        <v>5874.86409805534</v>
      </c>
      <c r="F30" s="1">
        <f t="shared" si="14"/>
        <v>39.165760653702598</v>
      </c>
      <c r="G30" s="1">
        <f t="shared" si="15"/>
        <v>4.9112713895738125E-11</v>
      </c>
      <c r="H30" s="6"/>
      <c r="J30" s="13" t="s">
        <v>14</v>
      </c>
    </row>
    <row r="31" spans="1:10" x14ac:dyDescent="0.35">
      <c r="A31" s="8" t="s">
        <v>2</v>
      </c>
      <c r="B31" s="9"/>
      <c r="C31" s="9"/>
      <c r="D31" s="10">
        <f>SUM(D7:D30)</f>
        <v>108452.53745676273</v>
      </c>
      <c r="E31" s="10">
        <f>SUM(E7:E30)</f>
        <v>99999.999999999985</v>
      </c>
      <c r="F31" s="10">
        <f>SUM(F7:F30)</f>
        <v>8452.5374567627969</v>
      </c>
      <c r="G31" s="10"/>
      <c r="J31" s="13" t="s">
        <v>15</v>
      </c>
    </row>
    <row r="32" spans="1:10" x14ac:dyDescent="0.35">
      <c r="F32" s="14"/>
      <c r="J32" s="13" t="s">
        <v>16</v>
      </c>
    </row>
    <row r="33" spans="5:6" x14ac:dyDescent="0.35">
      <c r="E33" s="1"/>
      <c r="F33" s="2"/>
    </row>
  </sheetData>
  <pageMargins left="0.75" right="0.75" top="1" bottom="1" header="0.5" footer="0.5"/>
  <pageSetup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6800E-7897-AC47-9514-32628E627656}">
  <dimension ref="A1:J44"/>
  <sheetViews>
    <sheetView tabSelected="1" zoomScale="80" zoomScaleNormal="80" zoomScalePageLayoutView="125" workbookViewId="0">
      <selection activeCell="J44" sqref="J44"/>
    </sheetView>
  </sheetViews>
  <sheetFormatPr defaultColWidth="10.6640625" defaultRowHeight="15.5" x14ac:dyDescent="0.35"/>
  <cols>
    <col min="1" max="1" width="19.6640625" bestFit="1" customWidth="1"/>
    <col min="2" max="6" width="12.83203125" customWidth="1"/>
    <col min="7" max="7" width="11.33203125" bestFit="1" customWidth="1"/>
    <col min="9" max="9" width="1.83203125" customWidth="1"/>
    <col min="10" max="10" width="61.6640625" customWidth="1"/>
  </cols>
  <sheetData>
    <row r="1" spans="1:10" ht="21" x14ac:dyDescent="0.5">
      <c r="A1" s="21" t="s">
        <v>17</v>
      </c>
      <c r="B1" s="21"/>
      <c r="C1" s="21"/>
    </row>
    <row r="3" spans="1:10" x14ac:dyDescent="0.35">
      <c r="A3" s="4" t="s">
        <v>4</v>
      </c>
      <c r="B3" s="15">
        <v>0.08</v>
      </c>
      <c r="C3" s="2"/>
      <c r="J3" s="13"/>
    </row>
    <row r="4" spans="1:10" x14ac:dyDescent="0.35">
      <c r="B4" s="1"/>
      <c r="C4" s="3"/>
      <c r="J4" s="13"/>
    </row>
    <row r="5" spans="1:10" x14ac:dyDescent="0.35">
      <c r="A5" s="4" t="s">
        <v>5</v>
      </c>
      <c r="B5" s="5" t="s">
        <v>1</v>
      </c>
      <c r="C5" s="5" t="s">
        <v>6</v>
      </c>
      <c r="D5" s="5" t="s">
        <v>7</v>
      </c>
      <c r="E5" s="4" t="s">
        <v>0</v>
      </c>
      <c r="F5" s="4" t="s">
        <v>8</v>
      </c>
      <c r="G5" s="4" t="s">
        <v>9</v>
      </c>
      <c r="H5" s="4" t="s">
        <v>10</v>
      </c>
      <c r="J5" s="13"/>
    </row>
    <row r="6" spans="1:10" x14ac:dyDescent="0.35">
      <c r="A6">
        <v>0</v>
      </c>
      <c r="B6" s="16">
        <v>45200</v>
      </c>
      <c r="C6" s="17">
        <v>50000</v>
      </c>
      <c r="D6" s="11">
        <f>-C6</f>
        <v>-50000</v>
      </c>
      <c r="E6" s="1"/>
      <c r="F6" s="1"/>
      <c r="G6" s="1"/>
      <c r="H6" s="12"/>
      <c r="J6" s="13" t="s">
        <v>11</v>
      </c>
    </row>
    <row r="7" spans="1:10" x14ac:dyDescent="0.35">
      <c r="A7">
        <v>1</v>
      </c>
      <c r="B7" s="7">
        <f>DATE(YEAR(B6),MONTH(B6)+1,1)</f>
        <v>45231</v>
      </c>
      <c r="C7" s="1">
        <f>C6</f>
        <v>50000</v>
      </c>
      <c r="D7" s="1">
        <f>F7</f>
        <v>333.33333333333337</v>
      </c>
      <c r="E7" s="1">
        <f>D7-F7</f>
        <v>0</v>
      </c>
      <c r="F7" s="1">
        <f>C7*($B$3/12)</f>
        <v>333.33333333333337</v>
      </c>
      <c r="G7" s="1">
        <f t="shared" ref="G7:G13" si="0">C7+F7-D7</f>
        <v>50000</v>
      </c>
      <c r="H7" s="6"/>
      <c r="J7" s="13"/>
    </row>
    <row r="8" spans="1:10" x14ac:dyDescent="0.35">
      <c r="A8">
        <v>2</v>
      </c>
      <c r="B8" s="7">
        <f t="shared" ref="B8:B13" si="1">DATE(YEAR(B7),MONTH(B7)+1,1)</f>
        <v>45261</v>
      </c>
      <c r="C8" s="1">
        <f>G7</f>
        <v>50000</v>
      </c>
      <c r="D8" s="1">
        <f>F8</f>
        <v>333.33333333333337</v>
      </c>
      <c r="E8" s="1">
        <f t="shared" ref="E8:E13" si="2">D8-F8</f>
        <v>0</v>
      </c>
      <c r="F8" s="1">
        <f t="shared" ref="F8:F13" si="3">C8*($B$3/12)</f>
        <v>333.33333333333337</v>
      </c>
      <c r="G8" s="1">
        <f t="shared" si="0"/>
        <v>50000</v>
      </c>
      <c r="H8" s="6"/>
      <c r="J8" s="13"/>
    </row>
    <row r="9" spans="1:10" x14ac:dyDescent="0.35">
      <c r="A9">
        <v>3</v>
      </c>
      <c r="B9" s="7">
        <f t="shared" si="1"/>
        <v>45292</v>
      </c>
      <c r="C9" s="1">
        <f t="shared" ref="C9:C12" si="4">G8</f>
        <v>50000</v>
      </c>
      <c r="D9" s="1">
        <f>F9</f>
        <v>333.33333333333337</v>
      </c>
      <c r="E9" s="1">
        <f t="shared" si="2"/>
        <v>0</v>
      </c>
      <c r="F9" s="1">
        <f t="shared" si="3"/>
        <v>333.33333333333337</v>
      </c>
      <c r="G9" s="1">
        <f t="shared" si="0"/>
        <v>50000</v>
      </c>
      <c r="H9" s="6"/>
      <c r="J9" s="13"/>
    </row>
    <row r="10" spans="1:10" x14ac:dyDescent="0.35">
      <c r="A10">
        <v>4</v>
      </c>
      <c r="B10" s="7">
        <f t="shared" si="1"/>
        <v>45323</v>
      </c>
      <c r="C10" s="1">
        <f t="shared" si="4"/>
        <v>50000</v>
      </c>
      <c r="D10" s="1">
        <f t="shared" ref="D10:D12" si="5">F10</f>
        <v>333.33333333333337</v>
      </c>
      <c r="E10" s="1">
        <f t="shared" si="2"/>
        <v>0</v>
      </c>
      <c r="F10" s="1">
        <f t="shared" si="3"/>
        <v>333.33333333333337</v>
      </c>
      <c r="G10" s="1">
        <f t="shared" si="0"/>
        <v>50000</v>
      </c>
      <c r="H10" s="6"/>
      <c r="J10" s="13"/>
    </row>
    <row r="11" spans="1:10" x14ac:dyDescent="0.35">
      <c r="A11">
        <v>5</v>
      </c>
      <c r="B11" s="7">
        <f t="shared" si="1"/>
        <v>45352</v>
      </c>
      <c r="C11" s="1">
        <f t="shared" si="4"/>
        <v>50000</v>
      </c>
      <c r="D11" s="1">
        <f t="shared" si="5"/>
        <v>333.33333333333337</v>
      </c>
      <c r="E11" s="1">
        <f t="shared" si="2"/>
        <v>0</v>
      </c>
      <c r="F11" s="1">
        <f t="shared" si="3"/>
        <v>333.33333333333337</v>
      </c>
      <c r="G11" s="1">
        <f t="shared" si="0"/>
        <v>50000</v>
      </c>
      <c r="H11" s="6"/>
      <c r="J11" s="13"/>
    </row>
    <row r="12" spans="1:10" x14ac:dyDescent="0.35">
      <c r="A12">
        <v>6</v>
      </c>
      <c r="B12" s="7">
        <f t="shared" si="1"/>
        <v>45383</v>
      </c>
      <c r="C12" s="1">
        <f t="shared" si="4"/>
        <v>50000</v>
      </c>
      <c r="D12" s="1">
        <f t="shared" si="5"/>
        <v>333.33333333333337</v>
      </c>
      <c r="E12" s="1">
        <f t="shared" si="2"/>
        <v>0</v>
      </c>
      <c r="F12" s="1">
        <f t="shared" si="3"/>
        <v>333.33333333333337</v>
      </c>
      <c r="G12" s="1">
        <f t="shared" si="0"/>
        <v>50000</v>
      </c>
      <c r="H12" s="6"/>
      <c r="J12" s="13"/>
    </row>
    <row r="13" spans="1:10" x14ac:dyDescent="0.35">
      <c r="A13">
        <v>7</v>
      </c>
      <c r="B13" s="7">
        <f t="shared" si="1"/>
        <v>45413</v>
      </c>
      <c r="C13" s="17">
        <v>100000</v>
      </c>
      <c r="D13" s="1">
        <f>-PMT(B$3/12,A$42-A13+1,C13)</f>
        <v>3688.8323839686682</v>
      </c>
      <c r="E13" s="1">
        <f t="shared" si="2"/>
        <v>3022.1657173020012</v>
      </c>
      <c r="F13" s="1">
        <f t="shared" si="3"/>
        <v>666.66666666666674</v>
      </c>
      <c r="G13" s="1">
        <f t="shared" si="0"/>
        <v>96977.834282698008</v>
      </c>
      <c r="H13" s="6"/>
      <c r="J13" s="13" t="s">
        <v>12</v>
      </c>
    </row>
    <row r="14" spans="1:10" x14ac:dyDescent="0.35">
      <c r="A14">
        <v>8</v>
      </c>
      <c r="B14" s="7">
        <f t="shared" ref="B14:B42" si="6">DATE(YEAR(B13),MONTH(B13)+1,1)</f>
        <v>45444</v>
      </c>
      <c r="C14" s="1">
        <f t="shared" ref="C14:C42" si="7">G13</f>
        <v>96977.834282698008</v>
      </c>
      <c r="D14" s="1">
        <f t="shared" ref="D14:D20" si="8">D13</f>
        <v>3688.8323839686682</v>
      </c>
      <c r="E14" s="1">
        <f t="shared" ref="E14:E42" si="9">D14-F14</f>
        <v>3042.3134887506812</v>
      </c>
      <c r="F14" s="1">
        <f t="shared" ref="F14:F42" si="10">C14*($B$3/12)</f>
        <v>646.51889521798671</v>
      </c>
      <c r="G14" s="1">
        <f t="shared" ref="G14:G42" si="11">C14+F14-D14</f>
        <v>93935.520793947333</v>
      </c>
      <c r="H14" s="6"/>
      <c r="J14" s="13" t="s">
        <v>13</v>
      </c>
    </row>
    <row r="15" spans="1:10" x14ac:dyDescent="0.35">
      <c r="A15">
        <v>9</v>
      </c>
      <c r="B15" s="7">
        <f t="shared" si="6"/>
        <v>45474</v>
      </c>
      <c r="C15" s="1">
        <f t="shared" si="7"/>
        <v>93935.520793947333</v>
      </c>
      <c r="D15" s="1">
        <f t="shared" si="8"/>
        <v>3688.8323839686682</v>
      </c>
      <c r="E15" s="1">
        <f t="shared" si="9"/>
        <v>3062.5955786756858</v>
      </c>
      <c r="F15" s="1">
        <f t="shared" si="10"/>
        <v>626.23680529298224</v>
      </c>
      <c r="G15" s="1">
        <f t="shared" si="11"/>
        <v>90872.925215271651</v>
      </c>
      <c r="H15" s="6"/>
      <c r="J15" s="13"/>
    </row>
    <row r="16" spans="1:10" x14ac:dyDescent="0.35">
      <c r="A16">
        <v>10</v>
      </c>
      <c r="B16" s="7">
        <f t="shared" si="6"/>
        <v>45505</v>
      </c>
      <c r="C16" s="1">
        <f t="shared" si="7"/>
        <v>90872.925215271651</v>
      </c>
      <c r="D16" s="1">
        <f t="shared" si="8"/>
        <v>3688.8323839686682</v>
      </c>
      <c r="E16" s="1">
        <f t="shared" si="9"/>
        <v>3083.0128825335237</v>
      </c>
      <c r="F16" s="1">
        <f t="shared" si="10"/>
        <v>605.81950143514439</v>
      </c>
      <c r="G16" s="1">
        <f t="shared" si="11"/>
        <v>87789.912332738139</v>
      </c>
      <c r="H16" s="6"/>
      <c r="J16" s="13"/>
    </row>
    <row r="17" spans="1:10" x14ac:dyDescent="0.35">
      <c r="A17">
        <v>11</v>
      </c>
      <c r="B17" s="7">
        <f t="shared" si="6"/>
        <v>45536</v>
      </c>
      <c r="C17" s="1">
        <f t="shared" si="7"/>
        <v>87789.912332738139</v>
      </c>
      <c r="D17" s="1">
        <f t="shared" si="8"/>
        <v>3688.8323839686682</v>
      </c>
      <c r="E17" s="1">
        <f t="shared" si="9"/>
        <v>3103.5663017504139</v>
      </c>
      <c r="F17" s="1">
        <f t="shared" si="10"/>
        <v>585.26608221825427</v>
      </c>
      <c r="G17" s="1">
        <f t="shared" si="11"/>
        <v>84686.346030987726</v>
      </c>
      <c r="H17" s="6"/>
      <c r="J17" s="13"/>
    </row>
    <row r="18" spans="1:10" x14ac:dyDescent="0.35">
      <c r="A18">
        <v>12</v>
      </c>
      <c r="B18" s="7">
        <f t="shared" si="6"/>
        <v>45566</v>
      </c>
      <c r="C18" s="1">
        <f t="shared" si="7"/>
        <v>84686.346030987726</v>
      </c>
      <c r="D18" s="1">
        <f t="shared" si="8"/>
        <v>3688.8323839686682</v>
      </c>
      <c r="E18" s="1">
        <f t="shared" si="9"/>
        <v>3124.2567437620833</v>
      </c>
      <c r="F18" s="1">
        <f t="shared" si="10"/>
        <v>564.57564020658492</v>
      </c>
      <c r="G18" s="1">
        <f t="shared" si="11"/>
        <v>81562.089287225652</v>
      </c>
      <c r="H18" s="6"/>
      <c r="J18" s="13"/>
    </row>
    <row r="19" spans="1:10" x14ac:dyDescent="0.35">
      <c r="A19">
        <v>13</v>
      </c>
      <c r="B19" s="7">
        <f t="shared" si="6"/>
        <v>45597</v>
      </c>
      <c r="C19" s="1">
        <f t="shared" si="7"/>
        <v>81562.089287225652</v>
      </c>
      <c r="D19" s="1">
        <f t="shared" si="8"/>
        <v>3688.8323839686682</v>
      </c>
      <c r="E19" s="1">
        <f t="shared" si="9"/>
        <v>3145.0851220538307</v>
      </c>
      <c r="F19" s="1">
        <f t="shared" si="10"/>
        <v>543.74726191483774</v>
      </c>
      <c r="G19" s="1">
        <f t="shared" si="11"/>
        <v>78417.00416517182</v>
      </c>
      <c r="H19" s="6"/>
      <c r="J19" s="13"/>
    </row>
    <row r="20" spans="1:10" x14ac:dyDescent="0.35">
      <c r="A20">
        <v>14</v>
      </c>
      <c r="B20" s="7">
        <f t="shared" si="6"/>
        <v>45627</v>
      </c>
      <c r="C20" s="1">
        <f t="shared" si="7"/>
        <v>78417.00416517182</v>
      </c>
      <c r="D20" s="1">
        <f t="shared" si="8"/>
        <v>3688.8323839686682</v>
      </c>
      <c r="E20" s="1">
        <f t="shared" ref="E20:E22" si="12">D20-F20</f>
        <v>3166.0523562008561</v>
      </c>
      <c r="F20" s="1">
        <f t="shared" ref="F20:F22" si="13">C20*($B$3/12)</f>
        <v>522.78002776781216</v>
      </c>
      <c r="G20" s="1">
        <f t="shared" ref="G20:G22" si="14">C20+F20-D20</f>
        <v>75250.951808970975</v>
      </c>
      <c r="H20" s="6"/>
      <c r="J20" s="13"/>
    </row>
    <row r="21" spans="1:10" x14ac:dyDescent="0.35">
      <c r="A21">
        <v>15</v>
      </c>
      <c r="B21" s="7">
        <f t="shared" si="6"/>
        <v>45658</v>
      </c>
      <c r="C21" s="1">
        <f t="shared" si="7"/>
        <v>75250.951808970975</v>
      </c>
      <c r="D21" s="1">
        <f t="shared" ref="D21:D42" si="15">D20</f>
        <v>3688.8323839686682</v>
      </c>
      <c r="E21" s="1">
        <f t="shared" si="12"/>
        <v>3187.1593719088614</v>
      </c>
      <c r="F21" s="1">
        <f t="shared" si="13"/>
        <v>501.67301205980652</v>
      </c>
      <c r="G21" s="1">
        <f t="shared" si="14"/>
        <v>72063.792437062119</v>
      </c>
      <c r="H21" s="6"/>
      <c r="J21" s="13"/>
    </row>
    <row r="22" spans="1:10" x14ac:dyDescent="0.35">
      <c r="A22">
        <v>16</v>
      </c>
      <c r="B22" s="7">
        <f t="shared" si="6"/>
        <v>45689</v>
      </c>
      <c r="C22" s="1">
        <f t="shared" si="7"/>
        <v>72063.792437062119</v>
      </c>
      <c r="D22" s="1">
        <f t="shared" si="15"/>
        <v>3688.8323839686682</v>
      </c>
      <c r="E22" s="1">
        <f t="shared" si="12"/>
        <v>3208.4071010549205</v>
      </c>
      <c r="F22" s="1">
        <f t="shared" si="13"/>
        <v>480.42528291374748</v>
      </c>
      <c r="G22" s="1">
        <f t="shared" si="14"/>
        <v>68855.385336007195</v>
      </c>
      <c r="H22" s="6"/>
      <c r="J22" s="13"/>
    </row>
    <row r="23" spans="1:10" x14ac:dyDescent="0.35">
      <c r="A23">
        <v>17</v>
      </c>
      <c r="B23" s="7">
        <f t="shared" si="6"/>
        <v>45717</v>
      </c>
      <c r="C23" s="1">
        <f t="shared" si="7"/>
        <v>68855.385336007195</v>
      </c>
      <c r="D23" s="1">
        <f t="shared" si="15"/>
        <v>3688.8323839686682</v>
      </c>
      <c r="E23" s="1">
        <f t="shared" si="9"/>
        <v>3229.7964817286202</v>
      </c>
      <c r="F23" s="1">
        <f t="shared" si="10"/>
        <v>459.03590224004802</v>
      </c>
      <c r="G23" s="1">
        <f t="shared" si="11"/>
        <v>65625.588854278583</v>
      </c>
      <c r="H23" s="6"/>
      <c r="J23" s="13"/>
    </row>
    <row r="24" spans="1:10" x14ac:dyDescent="0.35">
      <c r="A24">
        <v>18</v>
      </c>
      <c r="B24" s="7">
        <f t="shared" si="6"/>
        <v>45748</v>
      </c>
      <c r="C24" s="1">
        <f t="shared" si="7"/>
        <v>65625.588854278583</v>
      </c>
      <c r="D24" s="1">
        <f t="shared" si="15"/>
        <v>3688.8323839686682</v>
      </c>
      <c r="E24" s="1">
        <f t="shared" si="9"/>
        <v>3251.3284582734777</v>
      </c>
      <c r="F24" s="1">
        <f t="shared" si="10"/>
        <v>437.50392569519056</v>
      </c>
      <c r="G24" s="1">
        <f t="shared" si="11"/>
        <v>62374.260396005098</v>
      </c>
      <c r="H24" s="6"/>
      <c r="J24" s="13"/>
    </row>
    <row r="25" spans="1:10" x14ac:dyDescent="0.35">
      <c r="A25">
        <v>19</v>
      </c>
      <c r="B25" s="7">
        <f t="shared" si="6"/>
        <v>45778</v>
      </c>
      <c r="C25" s="1">
        <f t="shared" si="7"/>
        <v>62374.260396005098</v>
      </c>
      <c r="D25" s="1">
        <f t="shared" si="15"/>
        <v>3688.8323839686682</v>
      </c>
      <c r="E25" s="1">
        <f t="shared" si="9"/>
        <v>3273.0039813286339</v>
      </c>
      <c r="F25" s="1">
        <f t="shared" si="10"/>
        <v>415.82840264003403</v>
      </c>
      <c r="G25" s="1">
        <f t="shared" si="11"/>
        <v>59101.256414676463</v>
      </c>
      <c r="H25" s="6"/>
      <c r="J25" s="13"/>
    </row>
    <row r="26" spans="1:10" x14ac:dyDescent="0.35">
      <c r="A26">
        <v>20</v>
      </c>
      <c r="B26" s="7">
        <f t="shared" si="6"/>
        <v>45809</v>
      </c>
      <c r="C26" s="1">
        <f t="shared" si="7"/>
        <v>59101.256414676463</v>
      </c>
      <c r="D26" s="1">
        <f t="shared" si="15"/>
        <v>3688.8323839686682</v>
      </c>
      <c r="E26" s="1">
        <f t="shared" si="9"/>
        <v>3294.824007870825</v>
      </c>
      <c r="F26" s="1">
        <f t="shared" si="10"/>
        <v>394.0083760978431</v>
      </c>
      <c r="G26" s="1">
        <f t="shared" si="11"/>
        <v>55806.432406805638</v>
      </c>
      <c r="H26" s="6"/>
      <c r="J26" s="13"/>
    </row>
    <row r="27" spans="1:10" x14ac:dyDescent="0.35">
      <c r="A27">
        <v>21</v>
      </c>
      <c r="B27" s="7">
        <f t="shared" si="6"/>
        <v>45839</v>
      </c>
      <c r="C27" s="1">
        <f t="shared" si="7"/>
        <v>55806.432406805638</v>
      </c>
      <c r="D27" s="1">
        <f t="shared" si="15"/>
        <v>3688.8323839686682</v>
      </c>
      <c r="E27" s="1">
        <f t="shared" si="9"/>
        <v>3316.7895012566305</v>
      </c>
      <c r="F27" s="1">
        <f t="shared" si="10"/>
        <v>372.04288271203762</v>
      </c>
      <c r="G27" s="1">
        <f t="shared" si="11"/>
        <v>52489.642905549001</v>
      </c>
      <c r="H27" s="6"/>
      <c r="J27" s="13"/>
    </row>
    <row r="28" spans="1:10" x14ac:dyDescent="0.35">
      <c r="A28">
        <v>22</v>
      </c>
      <c r="B28" s="7">
        <f t="shared" si="6"/>
        <v>45870</v>
      </c>
      <c r="C28" s="1">
        <f t="shared" si="7"/>
        <v>52489.642905549001</v>
      </c>
      <c r="D28" s="1">
        <f t="shared" si="15"/>
        <v>3688.8323839686682</v>
      </c>
      <c r="E28" s="1">
        <f t="shared" si="9"/>
        <v>3338.9014312650083</v>
      </c>
      <c r="F28" s="1">
        <f t="shared" si="10"/>
        <v>349.93095270366001</v>
      </c>
      <c r="G28" s="1">
        <f t="shared" si="11"/>
        <v>49150.74147428399</v>
      </c>
      <c r="H28" s="6"/>
      <c r="J28" s="13"/>
    </row>
    <row r="29" spans="1:10" x14ac:dyDescent="0.35">
      <c r="A29">
        <v>23</v>
      </c>
      <c r="B29" s="7">
        <f t="shared" si="6"/>
        <v>45901</v>
      </c>
      <c r="C29" s="1">
        <f t="shared" si="7"/>
        <v>49150.74147428399</v>
      </c>
      <c r="D29" s="1">
        <f t="shared" si="15"/>
        <v>3688.8323839686682</v>
      </c>
      <c r="E29" s="1">
        <f t="shared" si="9"/>
        <v>3361.1607741401081</v>
      </c>
      <c r="F29" s="1">
        <f t="shared" si="10"/>
        <v>327.67160982855995</v>
      </c>
      <c r="G29" s="1">
        <f t="shared" si="11"/>
        <v>45789.580700143881</v>
      </c>
      <c r="H29" s="6"/>
      <c r="J29" s="13"/>
    </row>
    <row r="30" spans="1:10" x14ac:dyDescent="0.35">
      <c r="A30">
        <v>24</v>
      </c>
      <c r="B30" s="7">
        <f t="shared" si="6"/>
        <v>45931</v>
      </c>
      <c r="C30" s="1">
        <f t="shared" si="7"/>
        <v>45789.580700143881</v>
      </c>
      <c r="D30" s="1">
        <f t="shared" si="15"/>
        <v>3688.8323839686682</v>
      </c>
      <c r="E30" s="1">
        <f t="shared" si="9"/>
        <v>3383.5685126343756</v>
      </c>
      <c r="F30" s="1">
        <f t="shared" si="10"/>
        <v>305.26387133429256</v>
      </c>
      <c r="G30" s="1">
        <f t="shared" si="11"/>
        <v>42406.012187509499</v>
      </c>
      <c r="H30" s="6"/>
    </row>
    <row r="31" spans="1:10" x14ac:dyDescent="0.35">
      <c r="A31">
        <v>25</v>
      </c>
      <c r="B31" s="7">
        <f t="shared" si="6"/>
        <v>45962</v>
      </c>
      <c r="C31" s="1">
        <f t="shared" si="7"/>
        <v>42406.012187509499</v>
      </c>
      <c r="D31" s="1">
        <f t="shared" si="15"/>
        <v>3688.8323839686682</v>
      </c>
      <c r="E31" s="1">
        <f t="shared" si="9"/>
        <v>3406.1256360519383</v>
      </c>
      <c r="F31" s="1">
        <f t="shared" si="10"/>
        <v>282.70674791673002</v>
      </c>
      <c r="G31" s="1">
        <f t="shared" si="11"/>
        <v>38999.886551457559</v>
      </c>
      <c r="H31" s="6"/>
    </row>
    <row r="32" spans="1:10" x14ac:dyDescent="0.35">
      <c r="A32">
        <v>26</v>
      </c>
      <c r="B32" s="7">
        <f t="shared" si="6"/>
        <v>45992</v>
      </c>
      <c r="C32" s="1">
        <f t="shared" si="7"/>
        <v>38999.886551457559</v>
      </c>
      <c r="D32" s="1">
        <f t="shared" si="15"/>
        <v>3688.8323839686682</v>
      </c>
      <c r="E32" s="1">
        <f t="shared" si="9"/>
        <v>3428.8331402922845</v>
      </c>
      <c r="F32" s="1">
        <f t="shared" si="10"/>
        <v>259.99924367638374</v>
      </c>
      <c r="G32" s="1">
        <f t="shared" si="11"/>
        <v>35571.053411165274</v>
      </c>
      <c r="H32" s="6"/>
    </row>
    <row r="33" spans="1:10" x14ac:dyDescent="0.35">
      <c r="A33">
        <v>27</v>
      </c>
      <c r="B33" s="7">
        <f t="shared" si="6"/>
        <v>46023</v>
      </c>
      <c r="C33" s="1">
        <f t="shared" si="7"/>
        <v>35571.053411165274</v>
      </c>
      <c r="D33" s="1">
        <f t="shared" si="15"/>
        <v>3688.8323839686682</v>
      </c>
      <c r="E33" s="1">
        <f t="shared" si="9"/>
        <v>3451.692027894233</v>
      </c>
      <c r="F33" s="1">
        <f t="shared" si="10"/>
        <v>237.14035607443518</v>
      </c>
      <c r="G33" s="1">
        <f t="shared" si="11"/>
        <v>32119.361383271043</v>
      </c>
      <c r="H33" s="6"/>
    </row>
    <row r="34" spans="1:10" x14ac:dyDescent="0.35">
      <c r="A34">
        <v>28</v>
      </c>
      <c r="B34" s="7">
        <f t="shared" si="6"/>
        <v>46054</v>
      </c>
      <c r="C34" s="1">
        <f t="shared" si="7"/>
        <v>32119.361383271043</v>
      </c>
      <c r="D34" s="1">
        <f t="shared" si="15"/>
        <v>3688.8323839686682</v>
      </c>
      <c r="E34" s="1">
        <f t="shared" si="9"/>
        <v>3474.7033080801943</v>
      </c>
      <c r="F34" s="1">
        <f t="shared" si="10"/>
        <v>214.12907588847364</v>
      </c>
      <c r="G34" s="1">
        <f t="shared" si="11"/>
        <v>28644.658075190851</v>
      </c>
      <c r="H34" s="6"/>
    </row>
    <row r="35" spans="1:10" x14ac:dyDescent="0.35">
      <c r="A35">
        <v>29</v>
      </c>
      <c r="B35" s="7">
        <f t="shared" si="6"/>
        <v>46082</v>
      </c>
      <c r="C35" s="1">
        <f t="shared" si="7"/>
        <v>28644.658075190851</v>
      </c>
      <c r="D35" s="1">
        <f t="shared" si="15"/>
        <v>3688.8323839686682</v>
      </c>
      <c r="E35" s="1">
        <f t="shared" si="9"/>
        <v>3497.8679968007291</v>
      </c>
      <c r="F35" s="1">
        <f t="shared" si="10"/>
        <v>190.96438716793901</v>
      </c>
      <c r="G35" s="1">
        <f t="shared" si="11"/>
        <v>25146.790078390124</v>
      </c>
      <c r="H35" s="6"/>
    </row>
    <row r="36" spans="1:10" x14ac:dyDescent="0.35">
      <c r="A36">
        <v>30</v>
      </c>
      <c r="B36" s="7">
        <f t="shared" si="6"/>
        <v>46113</v>
      </c>
      <c r="C36" s="1">
        <f t="shared" si="7"/>
        <v>25146.790078390124</v>
      </c>
      <c r="D36" s="1">
        <f t="shared" si="15"/>
        <v>3688.8323839686682</v>
      </c>
      <c r="E36" s="1">
        <f t="shared" si="9"/>
        <v>3521.1871167794006</v>
      </c>
      <c r="F36" s="1">
        <f t="shared" si="10"/>
        <v>167.64526718926751</v>
      </c>
      <c r="G36" s="1">
        <f t="shared" si="11"/>
        <v>21625.602961610723</v>
      </c>
      <c r="H36" s="6"/>
    </row>
    <row r="37" spans="1:10" x14ac:dyDescent="0.35">
      <c r="A37">
        <v>31</v>
      </c>
      <c r="B37" s="7">
        <f t="shared" si="6"/>
        <v>46143</v>
      </c>
      <c r="C37" s="1">
        <f t="shared" si="7"/>
        <v>21625.602961610723</v>
      </c>
      <c r="D37" s="1">
        <f t="shared" si="15"/>
        <v>3688.8323839686682</v>
      </c>
      <c r="E37" s="1">
        <f t="shared" si="9"/>
        <v>3544.66169755793</v>
      </c>
      <c r="F37" s="1">
        <f t="shared" si="10"/>
        <v>144.17068641073817</v>
      </c>
      <c r="G37" s="1">
        <f t="shared" si="11"/>
        <v>18080.941264052792</v>
      </c>
      <c r="H37" s="6"/>
    </row>
    <row r="38" spans="1:10" x14ac:dyDescent="0.35">
      <c r="A38">
        <v>32</v>
      </c>
      <c r="B38" s="7">
        <f t="shared" si="6"/>
        <v>46174</v>
      </c>
      <c r="C38" s="1">
        <f t="shared" si="7"/>
        <v>18080.941264052792</v>
      </c>
      <c r="D38" s="1">
        <f t="shared" si="15"/>
        <v>3688.8323839686682</v>
      </c>
      <c r="E38" s="1">
        <f t="shared" si="9"/>
        <v>3568.2927755416495</v>
      </c>
      <c r="F38" s="1">
        <f t="shared" si="10"/>
        <v>120.53960842701862</v>
      </c>
      <c r="G38" s="1">
        <f t="shared" si="11"/>
        <v>14512.648488511142</v>
      </c>
      <c r="H38" s="6"/>
    </row>
    <row r="39" spans="1:10" x14ac:dyDescent="0.35">
      <c r="A39">
        <v>33</v>
      </c>
      <c r="B39" s="7">
        <f t="shared" si="6"/>
        <v>46204</v>
      </c>
      <c r="C39" s="1">
        <f t="shared" si="7"/>
        <v>14512.648488511142</v>
      </c>
      <c r="D39" s="1">
        <f t="shared" si="15"/>
        <v>3688.8323839686682</v>
      </c>
      <c r="E39" s="1">
        <f t="shared" si="9"/>
        <v>3592.0813940452604</v>
      </c>
      <c r="F39" s="1">
        <f t="shared" si="10"/>
        <v>96.750989923407616</v>
      </c>
      <c r="G39" s="1">
        <f t="shared" si="11"/>
        <v>10920.567094465881</v>
      </c>
      <c r="H39" s="6"/>
    </row>
    <row r="40" spans="1:10" x14ac:dyDescent="0.35">
      <c r="A40">
        <v>34</v>
      </c>
      <c r="B40" s="7">
        <f t="shared" si="6"/>
        <v>46235</v>
      </c>
      <c r="C40" s="1">
        <f t="shared" si="7"/>
        <v>10920.567094465881</v>
      </c>
      <c r="D40" s="1">
        <f t="shared" si="15"/>
        <v>3688.8323839686682</v>
      </c>
      <c r="E40" s="1">
        <f t="shared" si="9"/>
        <v>3616.0286033388957</v>
      </c>
      <c r="F40" s="1">
        <f t="shared" si="10"/>
        <v>72.803780629772547</v>
      </c>
      <c r="G40" s="1">
        <f t="shared" si="11"/>
        <v>7304.5384911269857</v>
      </c>
      <c r="H40" s="6"/>
    </row>
    <row r="41" spans="1:10" x14ac:dyDescent="0.35">
      <c r="A41">
        <v>35</v>
      </c>
      <c r="B41" s="7">
        <f t="shared" si="6"/>
        <v>46266</v>
      </c>
      <c r="C41" s="1">
        <f t="shared" si="7"/>
        <v>7304.5384911269857</v>
      </c>
      <c r="D41" s="1">
        <f t="shared" si="15"/>
        <v>3688.8323839686682</v>
      </c>
      <c r="E41" s="1">
        <f t="shared" si="9"/>
        <v>3640.1354606944883</v>
      </c>
      <c r="F41" s="1">
        <f t="shared" si="10"/>
        <v>48.696923274179909</v>
      </c>
      <c r="G41" s="1">
        <f t="shared" si="11"/>
        <v>3664.4030304324979</v>
      </c>
      <c r="H41" s="6"/>
    </row>
    <row r="42" spans="1:10" x14ac:dyDescent="0.35">
      <c r="A42">
        <v>36</v>
      </c>
      <c r="B42" s="7">
        <f t="shared" si="6"/>
        <v>46296</v>
      </c>
      <c r="C42" s="1">
        <f t="shared" si="7"/>
        <v>3664.4030304324979</v>
      </c>
      <c r="D42" s="1">
        <f t="shared" si="15"/>
        <v>3688.8323839686682</v>
      </c>
      <c r="E42" s="1">
        <f t="shared" si="9"/>
        <v>3664.4030304324515</v>
      </c>
      <c r="F42" s="1">
        <f t="shared" si="10"/>
        <v>24.429353536216652</v>
      </c>
      <c r="G42" s="1">
        <f t="shared" si="11"/>
        <v>4.638422979041934E-11</v>
      </c>
      <c r="H42" s="6"/>
      <c r="J42" s="13" t="s">
        <v>20</v>
      </c>
    </row>
    <row r="43" spans="1:10" x14ac:dyDescent="0.35">
      <c r="A43" s="8" t="s">
        <v>2</v>
      </c>
      <c r="B43" s="9"/>
      <c r="C43" s="9"/>
      <c r="D43" s="10">
        <f>SUM(D7:D42)</f>
        <v>112664.97151906001</v>
      </c>
      <c r="E43" s="10">
        <f>SUM(E7:E42)</f>
        <v>100000.00000000001</v>
      </c>
      <c r="F43" s="10">
        <f>SUM(F7:F42)</f>
        <v>12664.971519060053</v>
      </c>
      <c r="G43" s="10"/>
      <c r="J43" s="13" t="s">
        <v>15</v>
      </c>
    </row>
    <row r="44" spans="1:10" x14ac:dyDescent="0.35">
      <c r="F44" s="14"/>
      <c r="J44" s="13" t="s">
        <v>23</v>
      </c>
    </row>
  </sheetData>
  <pageMargins left="0.75" right="0.75" top="1" bottom="1" header="0.5" footer="0.5"/>
  <pageSetup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7D148-94C1-FE49-9BED-FD9DEB640914}">
  <dimension ref="A1:J56"/>
  <sheetViews>
    <sheetView topLeftCell="A34" zoomScale="80" zoomScaleNormal="80" zoomScalePageLayoutView="125" workbookViewId="0">
      <selection activeCell="J56" sqref="J56"/>
    </sheetView>
  </sheetViews>
  <sheetFormatPr defaultColWidth="10.6640625" defaultRowHeight="15.5" x14ac:dyDescent="0.35"/>
  <cols>
    <col min="1" max="1" width="19.6640625" bestFit="1" customWidth="1"/>
    <col min="2" max="6" width="12.83203125" customWidth="1"/>
    <col min="7" max="7" width="11.33203125" bestFit="1" customWidth="1"/>
    <col min="9" max="9" width="1.83203125" customWidth="1"/>
    <col min="10" max="10" width="60.5" customWidth="1"/>
  </cols>
  <sheetData>
    <row r="1" spans="1:10" ht="21" x14ac:dyDescent="0.5">
      <c r="A1" s="21" t="s">
        <v>18</v>
      </c>
      <c r="B1" s="21"/>
      <c r="C1" s="21"/>
    </row>
    <row r="3" spans="1:10" x14ac:dyDescent="0.35">
      <c r="A3" s="4" t="s">
        <v>4</v>
      </c>
      <c r="B3" s="15">
        <v>0.08</v>
      </c>
      <c r="C3" s="2"/>
      <c r="J3" s="13"/>
    </row>
    <row r="4" spans="1:10" x14ac:dyDescent="0.35">
      <c r="B4" s="1"/>
      <c r="C4" s="3"/>
      <c r="J4" s="13"/>
    </row>
    <row r="5" spans="1:10" x14ac:dyDescent="0.35">
      <c r="A5" s="4" t="s">
        <v>5</v>
      </c>
      <c r="B5" s="5" t="s">
        <v>1</v>
      </c>
      <c r="C5" s="5" t="s">
        <v>6</v>
      </c>
      <c r="D5" s="5" t="s">
        <v>7</v>
      </c>
      <c r="E5" s="4" t="s">
        <v>0</v>
      </c>
      <c r="F5" s="4" t="s">
        <v>8</v>
      </c>
      <c r="G5" s="4" t="s">
        <v>9</v>
      </c>
      <c r="H5" s="4" t="s">
        <v>10</v>
      </c>
      <c r="J5" s="13"/>
    </row>
    <row r="6" spans="1:10" x14ac:dyDescent="0.35">
      <c r="A6">
        <v>0</v>
      </c>
      <c r="B6" s="16">
        <v>45200</v>
      </c>
      <c r="C6" s="17">
        <v>50000</v>
      </c>
      <c r="D6" s="11">
        <f>-C6</f>
        <v>-50000</v>
      </c>
      <c r="E6" s="1"/>
      <c r="F6" s="1"/>
      <c r="G6" s="1"/>
      <c r="H6" s="12"/>
      <c r="J6" s="13" t="s">
        <v>11</v>
      </c>
    </row>
    <row r="7" spans="1:10" x14ac:dyDescent="0.35">
      <c r="A7">
        <v>1</v>
      </c>
      <c r="B7" s="7">
        <f>DATE(YEAR(B6),MONTH(B6)+1,1)</f>
        <v>45231</v>
      </c>
      <c r="C7" s="1">
        <f>C6</f>
        <v>50000</v>
      </c>
      <c r="D7" s="1">
        <f>F7</f>
        <v>333.33333333333337</v>
      </c>
      <c r="E7" s="1">
        <f>D7-F7</f>
        <v>0</v>
      </c>
      <c r="F7" s="1">
        <f>C7*($B$3/12)</f>
        <v>333.33333333333337</v>
      </c>
      <c r="G7" s="1">
        <f t="shared" ref="G7:G54" si="0">C7+F7-D7</f>
        <v>50000</v>
      </c>
      <c r="H7" s="6"/>
      <c r="J7" s="13"/>
    </row>
    <row r="8" spans="1:10" x14ac:dyDescent="0.35">
      <c r="A8">
        <v>2</v>
      </c>
      <c r="B8" s="7">
        <f t="shared" ref="B8:B53" si="1">DATE(YEAR(B7),MONTH(B7)+1,1)</f>
        <v>45261</v>
      </c>
      <c r="C8" s="1">
        <f>G7</f>
        <v>50000</v>
      </c>
      <c r="D8" s="1">
        <f>F8</f>
        <v>333.33333333333337</v>
      </c>
      <c r="E8" s="1">
        <f t="shared" ref="E8:E54" si="2">D8-F8</f>
        <v>0</v>
      </c>
      <c r="F8" s="1">
        <f t="shared" ref="F8:F54" si="3">C8*($B$3/12)</f>
        <v>333.33333333333337</v>
      </c>
      <c r="G8" s="1">
        <f t="shared" si="0"/>
        <v>50000</v>
      </c>
      <c r="H8" s="6"/>
      <c r="J8" s="13"/>
    </row>
    <row r="9" spans="1:10" x14ac:dyDescent="0.35">
      <c r="A9">
        <v>3</v>
      </c>
      <c r="B9" s="7">
        <f t="shared" si="1"/>
        <v>45292</v>
      </c>
      <c r="C9" s="1">
        <f t="shared" ref="C9:C12" si="4">G8</f>
        <v>50000</v>
      </c>
      <c r="D9" s="1">
        <f>F9</f>
        <v>333.33333333333337</v>
      </c>
      <c r="E9" s="1">
        <f t="shared" si="2"/>
        <v>0</v>
      </c>
      <c r="F9" s="1">
        <f t="shared" si="3"/>
        <v>333.33333333333337</v>
      </c>
      <c r="G9" s="1">
        <f t="shared" si="0"/>
        <v>50000</v>
      </c>
      <c r="H9" s="6"/>
      <c r="J9" s="13"/>
    </row>
    <row r="10" spans="1:10" x14ac:dyDescent="0.35">
      <c r="A10">
        <v>4</v>
      </c>
      <c r="B10" s="7">
        <f t="shared" si="1"/>
        <v>45323</v>
      </c>
      <c r="C10" s="1">
        <f t="shared" si="4"/>
        <v>50000</v>
      </c>
      <c r="D10" s="1">
        <f t="shared" ref="D10:D12" si="5">F10</f>
        <v>333.33333333333337</v>
      </c>
      <c r="E10" s="1">
        <f t="shared" si="2"/>
        <v>0</v>
      </c>
      <c r="F10" s="1">
        <f t="shared" si="3"/>
        <v>333.33333333333337</v>
      </c>
      <c r="G10" s="1">
        <f t="shared" si="0"/>
        <v>50000</v>
      </c>
      <c r="H10" s="6"/>
      <c r="J10" s="13"/>
    </row>
    <row r="11" spans="1:10" x14ac:dyDescent="0.35">
      <c r="A11">
        <v>5</v>
      </c>
      <c r="B11" s="7">
        <f t="shared" si="1"/>
        <v>45352</v>
      </c>
      <c r="C11" s="1">
        <f t="shared" si="4"/>
        <v>50000</v>
      </c>
      <c r="D11" s="1">
        <f t="shared" si="5"/>
        <v>333.33333333333337</v>
      </c>
      <c r="E11" s="1">
        <f t="shared" si="2"/>
        <v>0</v>
      </c>
      <c r="F11" s="1">
        <f t="shared" si="3"/>
        <v>333.33333333333337</v>
      </c>
      <c r="G11" s="1">
        <f t="shared" si="0"/>
        <v>50000</v>
      </c>
      <c r="H11" s="6"/>
      <c r="J11" s="13"/>
    </row>
    <row r="12" spans="1:10" x14ac:dyDescent="0.35">
      <c r="A12">
        <v>6</v>
      </c>
      <c r="B12" s="7">
        <f t="shared" si="1"/>
        <v>45383</v>
      </c>
      <c r="C12" s="1">
        <f t="shared" si="4"/>
        <v>50000</v>
      </c>
      <c r="D12" s="1">
        <f t="shared" si="5"/>
        <v>333.33333333333337</v>
      </c>
      <c r="E12" s="1">
        <f t="shared" si="2"/>
        <v>0</v>
      </c>
      <c r="F12" s="1">
        <f t="shared" si="3"/>
        <v>333.33333333333337</v>
      </c>
      <c r="G12" s="1">
        <f t="shared" si="0"/>
        <v>50000</v>
      </c>
      <c r="H12" s="6"/>
      <c r="J12" s="13"/>
    </row>
    <row r="13" spans="1:10" x14ac:dyDescent="0.35">
      <c r="A13">
        <v>7</v>
      </c>
      <c r="B13" s="7">
        <f t="shared" si="1"/>
        <v>45413</v>
      </c>
      <c r="C13" s="17">
        <v>100000</v>
      </c>
      <c r="D13" s="1">
        <f>-PMT(B$3/12,A$54-A13+1,C13)</f>
        <v>2737.6972791687035</v>
      </c>
      <c r="E13" s="1">
        <f t="shared" si="2"/>
        <v>2071.030612502037</v>
      </c>
      <c r="F13" s="1">
        <f t="shared" si="3"/>
        <v>666.66666666666674</v>
      </c>
      <c r="G13" s="1">
        <f t="shared" si="0"/>
        <v>97928.969387497971</v>
      </c>
      <c r="H13" s="6"/>
      <c r="J13" s="13" t="s">
        <v>12</v>
      </c>
    </row>
    <row r="14" spans="1:10" x14ac:dyDescent="0.35">
      <c r="A14">
        <v>8</v>
      </c>
      <c r="B14" s="7">
        <f t="shared" si="1"/>
        <v>45444</v>
      </c>
      <c r="C14" s="1">
        <f t="shared" ref="C14:C41" si="6">G13</f>
        <v>97928.969387497971</v>
      </c>
      <c r="D14" s="1">
        <f t="shared" ref="D14:D53" si="7">D13</f>
        <v>2737.6972791687035</v>
      </c>
      <c r="E14" s="1">
        <f t="shared" si="2"/>
        <v>2084.8374832520503</v>
      </c>
      <c r="F14" s="1">
        <f t="shared" si="3"/>
        <v>652.85979591665318</v>
      </c>
      <c r="G14" s="1">
        <f t="shared" si="0"/>
        <v>95844.131904245922</v>
      </c>
      <c r="H14" s="6"/>
      <c r="J14" s="13" t="s">
        <v>13</v>
      </c>
    </row>
    <row r="15" spans="1:10" x14ac:dyDescent="0.35">
      <c r="A15">
        <v>9</v>
      </c>
      <c r="B15" s="7">
        <f t="shared" si="1"/>
        <v>45474</v>
      </c>
      <c r="C15" s="1">
        <f t="shared" si="6"/>
        <v>95844.131904245922</v>
      </c>
      <c r="D15" s="1">
        <f t="shared" si="7"/>
        <v>2737.6972791687035</v>
      </c>
      <c r="E15" s="1">
        <f t="shared" si="2"/>
        <v>2098.7363998070641</v>
      </c>
      <c r="F15" s="1">
        <f t="shared" si="3"/>
        <v>638.96087936163951</v>
      </c>
      <c r="G15" s="1">
        <f t="shared" si="0"/>
        <v>93745.395504438857</v>
      </c>
      <c r="H15" s="6"/>
      <c r="J15" s="13"/>
    </row>
    <row r="16" spans="1:10" x14ac:dyDescent="0.35">
      <c r="A16">
        <v>10</v>
      </c>
      <c r="B16" s="7">
        <f t="shared" si="1"/>
        <v>45505</v>
      </c>
      <c r="C16" s="1">
        <f t="shared" si="6"/>
        <v>93745.395504438857</v>
      </c>
      <c r="D16" s="1">
        <f t="shared" si="7"/>
        <v>2737.6972791687035</v>
      </c>
      <c r="E16" s="1">
        <f t="shared" si="2"/>
        <v>2112.7279758057775</v>
      </c>
      <c r="F16" s="1">
        <f t="shared" si="3"/>
        <v>624.96930336292576</v>
      </c>
      <c r="G16" s="1">
        <f t="shared" si="0"/>
        <v>91632.667528633086</v>
      </c>
      <c r="H16" s="6"/>
      <c r="J16" s="13"/>
    </row>
    <row r="17" spans="1:10" x14ac:dyDescent="0.35">
      <c r="A17">
        <v>11</v>
      </c>
      <c r="B17" s="7">
        <f t="shared" si="1"/>
        <v>45536</v>
      </c>
      <c r="C17" s="1">
        <f t="shared" si="6"/>
        <v>91632.667528633086</v>
      </c>
      <c r="D17" s="1">
        <f t="shared" si="7"/>
        <v>2737.6972791687035</v>
      </c>
      <c r="E17" s="1">
        <f t="shared" si="2"/>
        <v>2126.812828977816</v>
      </c>
      <c r="F17" s="1">
        <f t="shared" si="3"/>
        <v>610.88445019088726</v>
      </c>
      <c r="G17" s="1">
        <f t="shared" si="0"/>
        <v>89505.854699655276</v>
      </c>
      <c r="H17" s="6"/>
      <c r="J17" s="13"/>
    </row>
    <row r="18" spans="1:10" x14ac:dyDescent="0.35">
      <c r="A18">
        <v>12</v>
      </c>
      <c r="B18" s="7">
        <f t="shared" si="1"/>
        <v>45566</v>
      </c>
      <c r="C18" s="1">
        <f t="shared" si="6"/>
        <v>89505.854699655276</v>
      </c>
      <c r="D18" s="1">
        <f t="shared" si="7"/>
        <v>2737.6972791687035</v>
      </c>
      <c r="E18" s="1">
        <f t="shared" si="2"/>
        <v>2140.9915811710016</v>
      </c>
      <c r="F18" s="1">
        <f t="shared" si="3"/>
        <v>596.70569799770192</v>
      </c>
      <c r="G18" s="1">
        <f t="shared" si="0"/>
        <v>87364.863118484282</v>
      </c>
      <c r="H18" s="6"/>
      <c r="J18" s="13"/>
    </row>
    <row r="19" spans="1:10" x14ac:dyDescent="0.35">
      <c r="A19">
        <v>13</v>
      </c>
      <c r="B19" s="7">
        <f t="shared" si="1"/>
        <v>45597</v>
      </c>
      <c r="C19" s="1">
        <f t="shared" si="6"/>
        <v>87364.863118484282</v>
      </c>
      <c r="D19" s="1">
        <f t="shared" si="7"/>
        <v>2737.6972791687035</v>
      </c>
      <c r="E19" s="1">
        <f t="shared" si="2"/>
        <v>2155.2648583788082</v>
      </c>
      <c r="F19" s="1">
        <f t="shared" si="3"/>
        <v>582.43242078989522</v>
      </c>
      <c r="G19" s="1">
        <f t="shared" si="0"/>
        <v>85209.598260105471</v>
      </c>
      <c r="H19" s="6"/>
      <c r="J19" s="13"/>
    </row>
    <row r="20" spans="1:10" x14ac:dyDescent="0.35">
      <c r="A20">
        <v>14</v>
      </c>
      <c r="B20" s="7">
        <f t="shared" si="1"/>
        <v>45627</v>
      </c>
      <c r="C20" s="1">
        <f t="shared" si="6"/>
        <v>85209.598260105471</v>
      </c>
      <c r="D20" s="1">
        <f t="shared" si="7"/>
        <v>2737.6972791687035</v>
      </c>
      <c r="E20" s="1">
        <f t="shared" si="2"/>
        <v>2169.6332907680003</v>
      </c>
      <c r="F20" s="1">
        <f t="shared" si="3"/>
        <v>568.06398840070312</v>
      </c>
      <c r="G20" s="1">
        <f t="shared" si="0"/>
        <v>83039.964969337467</v>
      </c>
      <c r="H20" s="6"/>
      <c r="J20" s="13"/>
    </row>
    <row r="21" spans="1:10" x14ac:dyDescent="0.35">
      <c r="A21">
        <v>15</v>
      </c>
      <c r="B21" s="7">
        <f t="shared" si="1"/>
        <v>45658</v>
      </c>
      <c r="C21" s="1">
        <f t="shared" si="6"/>
        <v>83039.964969337467</v>
      </c>
      <c r="D21" s="1">
        <f t="shared" si="7"/>
        <v>2737.6972791687035</v>
      </c>
      <c r="E21" s="1">
        <f t="shared" si="2"/>
        <v>2184.0975127064539</v>
      </c>
      <c r="F21" s="1">
        <f t="shared" si="3"/>
        <v>553.59976646224982</v>
      </c>
      <c r="G21" s="1">
        <f t="shared" si="0"/>
        <v>80855.867456631022</v>
      </c>
      <c r="H21" s="6"/>
      <c r="J21" s="13"/>
    </row>
    <row r="22" spans="1:10" x14ac:dyDescent="0.35">
      <c r="A22">
        <v>16</v>
      </c>
      <c r="B22" s="7">
        <f t="shared" si="1"/>
        <v>45689</v>
      </c>
      <c r="C22" s="1">
        <f t="shared" si="6"/>
        <v>80855.867456631022</v>
      </c>
      <c r="D22" s="1">
        <f t="shared" si="7"/>
        <v>2737.6972791687035</v>
      </c>
      <c r="E22" s="1">
        <f t="shared" si="2"/>
        <v>2198.6581627911632</v>
      </c>
      <c r="F22" s="1">
        <f t="shared" si="3"/>
        <v>539.03911637754015</v>
      </c>
      <c r="G22" s="1">
        <f t="shared" si="0"/>
        <v>78657.209293839856</v>
      </c>
      <c r="H22" s="6"/>
      <c r="J22" s="13"/>
    </row>
    <row r="23" spans="1:10" x14ac:dyDescent="0.35">
      <c r="A23">
        <v>17</v>
      </c>
      <c r="B23" s="7">
        <f t="shared" si="1"/>
        <v>45717</v>
      </c>
      <c r="C23" s="1">
        <f t="shared" si="6"/>
        <v>78657.209293839856</v>
      </c>
      <c r="D23" s="1">
        <f t="shared" si="7"/>
        <v>2737.6972791687035</v>
      </c>
      <c r="E23" s="1">
        <f t="shared" si="2"/>
        <v>2213.3158838764375</v>
      </c>
      <c r="F23" s="1">
        <f t="shared" si="3"/>
        <v>524.38139529226578</v>
      </c>
      <c r="G23" s="1">
        <f t="shared" si="0"/>
        <v>76443.893409963421</v>
      </c>
      <c r="H23" s="6"/>
      <c r="J23" s="13"/>
    </row>
    <row r="24" spans="1:10" x14ac:dyDescent="0.35">
      <c r="A24">
        <v>18</v>
      </c>
      <c r="B24" s="7">
        <f t="shared" si="1"/>
        <v>45748</v>
      </c>
      <c r="C24" s="1">
        <f t="shared" si="6"/>
        <v>76443.893409963421</v>
      </c>
      <c r="D24" s="1">
        <f t="shared" si="7"/>
        <v>2737.6972791687035</v>
      </c>
      <c r="E24" s="1">
        <f t="shared" si="2"/>
        <v>2228.0713231022805</v>
      </c>
      <c r="F24" s="1">
        <f t="shared" si="3"/>
        <v>509.62595606642282</v>
      </c>
      <c r="G24" s="1">
        <f t="shared" si="0"/>
        <v>74215.822086861139</v>
      </c>
      <c r="H24" s="6"/>
      <c r="J24" s="13"/>
    </row>
    <row r="25" spans="1:10" x14ac:dyDescent="0.35">
      <c r="A25">
        <v>19</v>
      </c>
      <c r="B25" s="7">
        <f t="shared" si="1"/>
        <v>45778</v>
      </c>
      <c r="C25" s="1">
        <f t="shared" si="6"/>
        <v>74215.822086861139</v>
      </c>
      <c r="D25" s="1">
        <f t="shared" si="7"/>
        <v>2737.6972791687035</v>
      </c>
      <c r="E25" s="1">
        <f t="shared" si="2"/>
        <v>2242.9251319229625</v>
      </c>
      <c r="F25" s="1">
        <f t="shared" si="3"/>
        <v>494.77214724574094</v>
      </c>
      <c r="G25" s="1">
        <f t="shared" si="0"/>
        <v>71972.896954938173</v>
      </c>
      <c r="H25" s="6"/>
      <c r="J25" s="13"/>
    </row>
    <row r="26" spans="1:10" x14ac:dyDescent="0.35">
      <c r="A26">
        <v>20</v>
      </c>
      <c r="B26" s="7">
        <f t="shared" si="1"/>
        <v>45809</v>
      </c>
      <c r="C26" s="1">
        <f t="shared" si="6"/>
        <v>71972.896954938173</v>
      </c>
      <c r="D26" s="1">
        <f t="shared" si="7"/>
        <v>2737.6972791687035</v>
      </c>
      <c r="E26" s="1">
        <f t="shared" si="2"/>
        <v>2257.8779661357821</v>
      </c>
      <c r="F26" s="1">
        <f t="shared" si="3"/>
        <v>479.81931303292117</v>
      </c>
      <c r="G26" s="1">
        <f t="shared" si="0"/>
        <v>69715.018988802389</v>
      </c>
      <c r="H26" s="6"/>
      <c r="J26" s="13"/>
    </row>
    <row r="27" spans="1:10" x14ac:dyDescent="0.35">
      <c r="A27">
        <v>21</v>
      </c>
      <c r="B27" s="7">
        <f t="shared" si="1"/>
        <v>45839</v>
      </c>
      <c r="C27" s="1">
        <f t="shared" si="6"/>
        <v>69715.018988802389</v>
      </c>
      <c r="D27" s="1">
        <f t="shared" si="7"/>
        <v>2737.6972791687035</v>
      </c>
      <c r="E27" s="1">
        <f t="shared" si="2"/>
        <v>2272.9304859100207</v>
      </c>
      <c r="F27" s="1">
        <f t="shared" si="3"/>
        <v>464.76679325868264</v>
      </c>
      <c r="G27" s="1">
        <f t="shared" si="0"/>
        <v>67442.088502892366</v>
      </c>
      <c r="H27" s="6"/>
      <c r="J27" s="13"/>
    </row>
    <row r="28" spans="1:10" x14ac:dyDescent="0.35">
      <c r="A28">
        <v>22</v>
      </c>
      <c r="B28" s="7">
        <f t="shared" si="1"/>
        <v>45870</v>
      </c>
      <c r="C28" s="1">
        <f t="shared" si="6"/>
        <v>67442.088502892366</v>
      </c>
      <c r="D28" s="1">
        <f t="shared" si="7"/>
        <v>2737.6972791687035</v>
      </c>
      <c r="E28" s="1">
        <f t="shared" si="2"/>
        <v>2288.0833558160875</v>
      </c>
      <c r="F28" s="1">
        <f t="shared" si="3"/>
        <v>449.61392335261581</v>
      </c>
      <c r="G28" s="1">
        <f t="shared" si="0"/>
        <v>65154.005147076285</v>
      </c>
      <c r="H28" s="6"/>
      <c r="J28" s="13"/>
    </row>
    <row r="29" spans="1:10" x14ac:dyDescent="0.35">
      <c r="A29">
        <v>23</v>
      </c>
      <c r="B29" s="7">
        <f t="shared" si="1"/>
        <v>45901</v>
      </c>
      <c r="C29" s="1">
        <f t="shared" si="6"/>
        <v>65154.005147076285</v>
      </c>
      <c r="D29" s="1">
        <f t="shared" si="7"/>
        <v>2737.6972791687035</v>
      </c>
      <c r="E29" s="1">
        <f t="shared" si="2"/>
        <v>2303.3372448548616</v>
      </c>
      <c r="F29" s="1">
        <f t="shared" si="3"/>
        <v>434.36003431384194</v>
      </c>
      <c r="G29" s="1">
        <f t="shared" si="0"/>
        <v>62850.667902221423</v>
      </c>
      <c r="H29" s="6"/>
      <c r="J29" s="13"/>
    </row>
    <row r="30" spans="1:10" x14ac:dyDescent="0.35">
      <c r="A30">
        <v>24</v>
      </c>
      <c r="B30" s="7">
        <f t="shared" si="1"/>
        <v>45931</v>
      </c>
      <c r="C30" s="1">
        <f t="shared" si="6"/>
        <v>62850.667902221423</v>
      </c>
      <c r="D30" s="1">
        <f t="shared" si="7"/>
        <v>2737.6972791687035</v>
      </c>
      <c r="E30" s="1">
        <f t="shared" si="2"/>
        <v>2318.6928264872272</v>
      </c>
      <c r="F30" s="1">
        <f t="shared" si="3"/>
        <v>419.00445268147615</v>
      </c>
      <c r="G30" s="1">
        <f t="shared" si="0"/>
        <v>60531.975075734197</v>
      </c>
      <c r="H30" s="6"/>
    </row>
    <row r="31" spans="1:10" x14ac:dyDescent="0.35">
      <c r="A31">
        <v>25</v>
      </c>
      <c r="B31" s="7">
        <f t="shared" si="1"/>
        <v>45962</v>
      </c>
      <c r="C31" s="1">
        <f t="shared" si="6"/>
        <v>60531.975075734197</v>
      </c>
      <c r="D31" s="1">
        <f t="shared" si="7"/>
        <v>2737.6972791687035</v>
      </c>
      <c r="E31" s="1">
        <f t="shared" si="2"/>
        <v>2334.150778663809</v>
      </c>
      <c r="F31" s="1">
        <f t="shared" si="3"/>
        <v>403.54650050489465</v>
      </c>
      <c r="G31" s="1">
        <f t="shared" si="0"/>
        <v>58197.824297070394</v>
      </c>
      <c r="H31" s="6"/>
    </row>
    <row r="32" spans="1:10" x14ac:dyDescent="0.35">
      <c r="A32">
        <v>26</v>
      </c>
      <c r="B32" s="7">
        <f t="shared" si="1"/>
        <v>45992</v>
      </c>
      <c r="C32" s="1">
        <f t="shared" si="6"/>
        <v>58197.824297070394</v>
      </c>
      <c r="D32" s="1">
        <f t="shared" si="7"/>
        <v>2737.6972791687035</v>
      </c>
      <c r="E32" s="1">
        <f t="shared" si="2"/>
        <v>2349.7117838549011</v>
      </c>
      <c r="F32" s="1">
        <f t="shared" si="3"/>
        <v>387.98549531380263</v>
      </c>
      <c r="G32" s="1">
        <f t="shared" si="0"/>
        <v>55848.112513215499</v>
      </c>
      <c r="H32" s="6"/>
    </row>
    <row r="33" spans="1:8" x14ac:dyDescent="0.35">
      <c r="A33">
        <v>27</v>
      </c>
      <c r="B33" s="7">
        <f t="shared" si="1"/>
        <v>46023</v>
      </c>
      <c r="C33" s="1">
        <f t="shared" si="6"/>
        <v>55848.112513215499</v>
      </c>
      <c r="D33" s="1">
        <f t="shared" si="7"/>
        <v>2737.6972791687035</v>
      </c>
      <c r="E33" s="1">
        <f t="shared" si="2"/>
        <v>2365.3765290806</v>
      </c>
      <c r="F33" s="1">
        <f t="shared" si="3"/>
        <v>372.32075008810335</v>
      </c>
      <c r="G33" s="1">
        <f t="shared" si="0"/>
        <v>53482.735984134903</v>
      </c>
      <c r="H33" s="6"/>
    </row>
    <row r="34" spans="1:8" x14ac:dyDescent="0.35">
      <c r="A34">
        <v>28</v>
      </c>
      <c r="B34" s="7">
        <f t="shared" si="1"/>
        <v>46054</v>
      </c>
      <c r="C34" s="1">
        <f t="shared" si="6"/>
        <v>53482.735984134903</v>
      </c>
      <c r="D34" s="1">
        <f t="shared" si="7"/>
        <v>2737.6972791687035</v>
      </c>
      <c r="E34" s="1">
        <f t="shared" si="2"/>
        <v>2381.1457059411373</v>
      </c>
      <c r="F34" s="1">
        <f t="shared" si="3"/>
        <v>356.55157322756605</v>
      </c>
      <c r="G34" s="1">
        <f t="shared" si="0"/>
        <v>51101.590278193769</v>
      </c>
      <c r="H34" s="6"/>
    </row>
    <row r="35" spans="1:8" x14ac:dyDescent="0.35">
      <c r="A35">
        <v>29</v>
      </c>
      <c r="B35" s="7">
        <f t="shared" si="1"/>
        <v>46082</v>
      </c>
      <c r="C35" s="1">
        <f t="shared" si="6"/>
        <v>51101.590278193769</v>
      </c>
      <c r="D35" s="1">
        <f t="shared" si="7"/>
        <v>2737.6972791687035</v>
      </c>
      <c r="E35" s="1">
        <f t="shared" si="2"/>
        <v>2397.0200106474117</v>
      </c>
      <c r="F35" s="1">
        <f t="shared" si="3"/>
        <v>340.67726852129181</v>
      </c>
      <c r="G35" s="1">
        <f t="shared" si="0"/>
        <v>48704.570267546362</v>
      </c>
      <c r="H35" s="6"/>
    </row>
    <row r="36" spans="1:8" x14ac:dyDescent="0.35">
      <c r="A36">
        <v>30</v>
      </c>
      <c r="B36" s="7">
        <f t="shared" si="1"/>
        <v>46113</v>
      </c>
      <c r="C36" s="1">
        <f t="shared" si="6"/>
        <v>48704.570267546362</v>
      </c>
      <c r="D36" s="1">
        <f t="shared" si="7"/>
        <v>2737.6972791687035</v>
      </c>
      <c r="E36" s="1">
        <f t="shared" si="2"/>
        <v>2413.0001440517276</v>
      </c>
      <c r="F36" s="1">
        <f t="shared" si="3"/>
        <v>324.69713511697574</v>
      </c>
      <c r="G36" s="1">
        <f t="shared" si="0"/>
        <v>46291.570123494639</v>
      </c>
      <c r="H36" s="6"/>
    </row>
    <row r="37" spans="1:8" x14ac:dyDescent="0.35">
      <c r="A37">
        <v>31</v>
      </c>
      <c r="B37" s="7">
        <f t="shared" si="1"/>
        <v>46143</v>
      </c>
      <c r="C37" s="1">
        <f t="shared" si="6"/>
        <v>46291.570123494639</v>
      </c>
      <c r="D37" s="1">
        <f t="shared" si="7"/>
        <v>2737.6972791687035</v>
      </c>
      <c r="E37" s="1">
        <f t="shared" si="2"/>
        <v>2429.0868116787392</v>
      </c>
      <c r="F37" s="1">
        <f t="shared" si="3"/>
        <v>308.61046748996426</v>
      </c>
      <c r="G37" s="1">
        <f t="shared" si="0"/>
        <v>43862.4833118159</v>
      </c>
      <c r="H37" s="6"/>
    </row>
    <row r="38" spans="1:8" x14ac:dyDescent="0.35">
      <c r="A38">
        <v>32</v>
      </c>
      <c r="B38" s="7">
        <f t="shared" si="1"/>
        <v>46174</v>
      </c>
      <c r="C38" s="1">
        <f t="shared" si="6"/>
        <v>43862.4833118159</v>
      </c>
      <c r="D38" s="1">
        <f t="shared" si="7"/>
        <v>2737.6972791687035</v>
      </c>
      <c r="E38" s="1">
        <f t="shared" si="2"/>
        <v>2445.2807237565976</v>
      </c>
      <c r="F38" s="1">
        <f t="shared" si="3"/>
        <v>292.41655541210605</v>
      </c>
      <c r="G38" s="1">
        <f t="shared" si="0"/>
        <v>41417.202588059306</v>
      </c>
      <c r="H38" s="6"/>
    </row>
    <row r="39" spans="1:8" x14ac:dyDescent="0.35">
      <c r="A39">
        <v>33</v>
      </c>
      <c r="B39" s="7">
        <f t="shared" si="1"/>
        <v>46204</v>
      </c>
      <c r="C39" s="1">
        <f t="shared" si="6"/>
        <v>41417.202588059306</v>
      </c>
      <c r="D39" s="1">
        <f t="shared" si="7"/>
        <v>2737.6972791687035</v>
      </c>
      <c r="E39" s="1">
        <f t="shared" si="2"/>
        <v>2461.5825952483083</v>
      </c>
      <c r="F39" s="1">
        <f t="shared" si="3"/>
        <v>276.11468392039541</v>
      </c>
      <c r="G39" s="1">
        <f t="shared" si="0"/>
        <v>38955.619992811</v>
      </c>
      <c r="H39" s="6"/>
    </row>
    <row r="40" spans="1:8" x14ac:dyDescent="0.35">
      <c r="A40">
        <v>34</v>
      </c>
      <c r="B40" s="7">
        <f t="shared" si="1"/>
        <v>46235</v>
      </c>
      <c r="C40" s="1">
        <f t="shared" si="6"/>
        <v>38955.619992811</v>
      </c>
      <c r="D40" s="1">
        <f t="shared" si="7"/>
        <v>2737.6972791687035</v>
      </c>
      <c r="E40" s="1">
        <f t="shared" si="2"/>
        <v>2477.9931458832971</v>
      </c>
      <c r="F40" s="1">
        <f t="shared" si="3"/>
        <v>259.70413328540667</v>
      </c>
      <c r="G40" s="1">
        <f t="shared" si="0"/>
        <v>36477.626846927706</v>
      </c>
      <c r="H40" s="6"/>
    </row>
    <row r="41" spans="1:8" x14ac:dyDescent="0.35">
      <c r="A41">
        <v>35</v>
      </c>
      <c r="B41" s="7">
        <f t="shared" si="1"/>
        <v>46266</v>
      </c>
      <c r="C41" s="1">
        <f t="shared" si="6"/>
        <v>36477.626846927706</v>
      </c>
      <c r="D41" s="1">
        <f t="shared" si="7"/>
        <v>2737.6972791687035</v>
      </c>
      <c r="E41" s="1">
        <f t="shared" si="2"/>
        <v>2494.5131001891855</v>
      </c>
      <c r="F41" s="1">
        <f t="shared" si="3"/>
        <v>243.18417897951807</v>
      </c>
      <c r="G41" s="1">
        <f t="shared" si="0"/>
        <v>33983.113746738527</v>
      </c>
      <c r="H41" s="6"/>
    </row>
    <row r="42" spans="1:8" x14ac:dyDescent="0.35">
      <c r="A42">
        <v>36</v>
      </c>
      <c r="B42" s="7">
        <f t="shared" si="1"/>
        <v>46296</v>
      </c>
      <c r="C42" s="1">
        <f t="shared" ref="C42:C54" si="8">G41</f>
        <v>33983.113746738527</v>
      </c>
      <c r="D42" s="1">
        <f t="shared" si="7"/>
        <v>2737.6972791687035</v>
      </c>
      <c r="E42" s="1">
        <f t="shared" ref="E42:E53" si="9">D42-F42</f>
        <v>2511.1431875237799</v>
      </c>
      <c r="F42" s="1">
        <f t="shared" ref="F42:F53" si="10">C42*($B$3/12)</f>
        <v>226.55409164492352</v>
      </c>
      <c r="G42" s="1">
        <f t="shared" ref="G42:G53" si="11">C42+F42-D42</f>
        <v>31471.970559214747</v>
      </c>
      <c r="H42" s="6"/>
    </row>
    <row r="43" spans="1:8" x14ac:dyDescent="0.35">
      <c r="A43">
        <v>37</v>
      </c>
      <c r="B43" s="7">
        <f t="shared" si="1"/>
        <v>46327</v>
      </c>
      <c r="C43" s="1">
        <f t="shared" si="8"/>
        <v>31471.970559214747</v>
      </c>
      <c r="D43" s="1">
        <f t="shared" si="7"/>
        <v>2737.6972791687035</v>
      </c>
      <c r="E43" s="1">
        <f t="shared" si="9"/>
        <v>2527.8841421072721</v>
      </c>
      <c r="F43" s="1">
        <f t="shared" si="10"/>
        <v>209.81313706143166</v>
      </c>
      <c r="G43" s="1">
        <f t="shared" si="11"/>
        <v>28944.086417107475</v>
      </c>
      <c r="H43" s="6"/>
    </row>
    <row r="44" spans="1:8" x14ac:dyDescent="0.35">
      <c r="A44">
        <v>38</v>
      </c>
      <c r="B44" s="7">
        <f t="shared" si="1"/>
        <v>46357</v>
      </c>
      <c r="C44" s="1">
        <f t="shared" si="8"/>
        <v>28944.086417107475</v>
      </c>
      <c r="D44" s="1">
        <f t="shared" si="7"/>
        <v>2737.6972791687035</v>
      </c>
      <c r="E44" s="1">
        <f t="shared" si="9"/>
        <v>2544.7367030546538</v>
      </c>
      <c r="F44" s="1">
        <f t="shared" si="10"/>
        <v>192.96057611404984</v>
      </c>
      <c r="G44" s="1">
        <f t="shared" si="11"/>
        <v>26399.34971405282</v>
      </c>
      <c r="H44" s="6"/>
    </row>
    <row r="45" spans="1:8" x14ac:dyDescent="0.35">
      <c r="A45">
        <v>39</v>
      </c>
      <c r="B45" s="7">
        <f t="shared" si="1"/>
        <v>46388</v>
      </c>
      <c r="C45" s="1">
        <f t="shared" si="8"/>
        <v>26399.34971405282</v>
      </c>
      <c r="D45" s="1">
        <f t="shared" si="7"/>
        <v>2737.6972791687035</v>
      </c>
      <c r="E45" s="1">
        <f t="shared" si="9"/>
        <v>2561.7016144083514</v>
      </c>
      <c r="F45" s="1">
        <f t="shared" si="10"/>
        <v>175.99566476035216</v>
      </c>
      <c r="G45" s="1">
        <f t="shared" si="11"/>
        <v>23837.64809964447</v>
      </c>
      <c r="H45" s="6"/>
    </row>
    <row r="46" spans="1:8" x14ac:dyDescent="0.35">
      <c r="A46">
        <v>40</v>
      </c>
      <c r="B46" s="7">
        <f t="shared" si="1"/>
        <v>46419</v>
      </c>
      <c r="C46" s="1">
        <f t="shared" si="8"/>
        <v>23837.64809964447</v>
      </c>
      <c r="D46" s="1">
        <f t="shared" si="7"/>
        <v>2737.6972791687035</v>
      </c>
      <c r="E46" s="1">
        <f t="shared" si="9"/>
        <v>2578.7796251710738</v>
      </c>
      <c r="F46" s="1">
        <f t="shared" si="10"/>
        <v>158.9176539976298</v>
      </c>
      <c r="G46" s="1">
        <f t="shared" si="11"/>
        <v>21258.868474473395</v>
      </c>
      <c r="H46" s="6"/>
    </row>
    <row r="47" spans="1:8" x14ac:dyDescent="0.35">
      <c r="A47">
        <v>41</v>
      </c>
      <c r="B47" s="7">
        <f t="shared" si="1"/>
        <v>46447</v>
      </c>
      <c r="C47" s="1">
        <f t="shared" si="8"/>
        <v>21258.868474473395</v>
      </c>
      <c r="D47" s="1">
        <f t="shared" si="7"/>
        <v>2737.6972791687035</v>
      </c>
      <c r="E47" s="1">
        <f t="shared" si="9"/>
        <v>2595.9714893388809</v>
      </c>
      <c r="F47" s="1">
        <f t="shared" si="10"/>
        <v>141.72578982982265</v>
      </c>
      <c r="G47" s="1">
        <f t="shared" si="11"/>
        <v>18662.896985134514</v>
      </c>
      <c r="H47" s="6"/>
    </row>
    <row r="48" spans="1:8" x14ac:dyDescent="0.35">
      <c r="A48">
        <v>42</v>
      </c>
      <c r="B48" s="7">
        <f t="shared" si="1"/>
        <v>46478</v>
      </c>
      <c r="C48" s="1">
        <f t="shared" si="8"/>
        <v>18662.896985134514</v>
      </c>
      <c r="D48" s="1">
        <f t="shared" si="7"/>
        <v>2737.6972791687035</v>
      </c>
      <c r="E48" s="1">
        <f t="shared" si="9"/>
        <v>2613.2779659344733</v>
      </c>
      <c r="F48" s="1">
        <f t="shared" si="10"/>
        <v>124.4193132342301</v>
      </c>
      <c r="G48" s="1">
        <f t="shared" si="11"/>
        <v>16049.619019200039</v>
      </c>
      <c r="H48" s="6"/>
    </row>
    <row r="49" spans="1:10" x14ac:dyDescent="0.35">
      <c r="A49">
        <v>43</v>
      </c>
      <c r="B49" s="7">
        <f t="shared" si="1"/>
        <v>46508</v>
      </c>
      <c r="C49" s="1">
        <f t="shared" si="8"/>
        <v>16049.619019200039</v>
      </c>
      <c r="D49" s="1">
        <f t="shared" si="7"/>
        <v>2737.6972791687035</v>
      </c>
      <c r="E49" s="1">
        <f t="shared" si="9"/>
        <v>2630.6998190407035</v>
      </c>
      <c r="F49" s="1">
        <f t="shared" si="10"/>
        <v>106.99746012800027</v>
      </c>
      <c r="G49" s="1">
        <f t="shared" si="11"/>
        <v>13418.919200159336</v>
      </c>
      <c r="H49" s="6"/>
    </row>
    <row r="50" spans="1:10" x14ac:dyDescent="0.35">
      <c r="A50">
        <v>44</v>
      </c>
      <c r="B50" s="7">
        <f t="shared" si="1"/>
        <v>46539</v>
      </c>
      <c r="C50" s="1">
        <f t="shared" si="8"/>
        <v>13418.919200159336</v>
      </c>
      <c r="D50" s="1">
        <f t="shared" si="7"/>
        <v>2737.6972791687035</v>
      </c>
      <c r="E50" s="1">
        <f t="shared" si="9"/>
        <v>2648.2378178343079</v>
      </c>
      <c r="F50" s="1">
        <f t="shared" si="10"/>
        <v>89.459461334395584</v>
      </c>
      <c r="G50" s="1">
        <f t="shared" si="11"/>
        <v>10770.681382325029</v>
      </c>
      <c r="H50" s="6"/>
    </row>
    <row r="51" spans="1:10" x14ac:dyDescent="0.35">
      <c r="A51">
        <v>45</v>
      </c>
      <c r="B51" s="7">
        <f t="shared" si="1"/>
        <v>46569</v>
      </c>
      <c r="C51" s="1">
        <f t="shared" si="8"/>
        <v>10770.681382325029</v>
      </c>
      <c r="D51" s="1">
        <f t="shared" si="7"/>
        <v>2737.6972791687035</v>
      </c>
      <c r="E51" s="1">
        <f t="shared" si="9"/>
        <v>2665.89273661987</v>
      </c>
      <c r="F51" s="1">
        <f t="shared" si="10"/>
        <v>71.804542548833524</v>
      </c>
      <c r="G51" s="1">
        <f t="shared" si="11"/>
        <v>8104.7886457051573</v>
      </c>
      <c r="H51" s="6"/>
    </row>
    <row r="52" spans="1:10" x14ac:dyDescent="0.35">
      <c r="A52">
        <v>46</v>
      </c>
      <c r="B52" s="7">
        <f t="shared" si="1"/>
        <v>46600</v>
      </c>
      <c r="C52" s="1">
        <f t="shared" si="8"/>
        <v>8104.7886457051573</v>
      </c>
      <c r="D52" s="1">
        <f t="shared" si="7"/>
        <v>2737.6972791687035</v>
      </c>
      <c r="E52" s="1">
        <f t="shared" si="9"/>
        <v>2683.6653548640024</v>
      </c>
      <c r="F52" s="1">
        <f t="shared" si="10"/>
        <v>54.03192430470105</v>
      </c>
      <c r="G52" s="1">
        <f t="shared" si="11"/>
        <v>5421.1232908411548</v>
      </c>
      <c r="H52" s="6"/>
    </row>
    <row r="53" spans="1:10" x14ac:dyDescent="0.35">
      <c r="A53">
        <v>47</v>
      </c>
      <c r="B53" s="7">
        <f t="shared" si="1"/>
        <v>46631</v>
      </c>
      <c r="C53" s="1">
        <f t="shared" si="8"/>
        <v>5421.1232908411548</v>
      </c>
      <c r="D53" s="1">
        <f t="shared" si="7"/>
        <v>2737.6972791687035</v>
      </c>
      <c r="E53" s="1">
        <f t="shared" si="9"/>
        <v>2701.5564572297626</v>
      </c>
      <c r="F53" s="1">
        <f t="shared" si="10"/>
        <v>36.140821938941038</v>
      </c>
      <c r="G53" s="1">
        <f t="shared" si="11"/>
        <v>2719.5668336113927</v>
      </c>
      <c r="H53" s="6"/>
    </row>
    <row r="54" spans="1:10" x14ac:dyDescent="0.35">
      <c r="A54">
        <v>48</v>
      </c>
      <c r="B54" s="7">
        <f>DATE(YEAR(B41),MONTH(B41)+1,1)</f>
        <v>46296</v>
      </c>
      <c r="C54" s="1">
        <f t="shared" si="8"/>
        <v>2719.5668336113927</v>
      </c>
      <c r="D54" s="1">
        <f>D41</f>
        <v>2737.6972791687035</v>
      </c>
      <c r="E54" s="1">
        <f t="shared" si="2"/>
        <v>2719.5668336112944</v>
      </c>
      <c r="F54" s="1">
        <f t="shared" si="3"/>
        <v>18.130445557409285</v>
      </c>
      <c r="G54" s="1">
        <f t="shared" si="0"/>
        <v>9.822542779147625E-11</v>
      </c>
      <c r="H54" s="6"/>
      <c r="J54" s="13" t="s">
        <v>21</v>
      </c>
    </row>
    <row r="55" spans="1:10" x14ac:dyDescent="0.35">
      <c r="A55" s="8" t="s">
        <v>2</v>
      </c>
      <c r="B55" s="9"/>
      <c r="C55" s="9"/>
      <c r="D55" s="10">
        <f>SUM(D7:D54)</f>
        <v>116983.28572508546</v>
      </c>
      <c r="E55" s="10">
        <f>SUM(E7:E54)</f>
        <v>99999.999999999956</v>
      </c>
      <c r="F55" s="10">
        <f>SUM(F7:F54)</f>
        <v>16983.285725085578</v>
      </c>
      <c r="G55" s="10"/>
      <c r="J55" s="13" t="s">
        <v>15</v>
      </c>
    </row>
    <row r="56" spans="1:10" x14ac:dyDescent="0.35">
      <c r="F56" s="14"/>
      <c r="J56" s="13" t="s">
        <v>24</v>
      </c>
    </row>
  </sheetData>
  <pageMargins left="0.75" right="0.75" top="1" bottom="1" header="0.5" footer="0.5"/>
  <pageSetup orientation="portrait" horizontalDpi="4294967292" verticalDpi="429496729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85A5E-E334-F54B-8C44-DD9161ECF046}">
  <dimension ref="A1:J68"/>
  <sheetViews>
    <sheetView topLeftCell="A58" zoomScale="78" zoomScaleNormal="78" zoomScalePageLayoutView="125" workbookViewId="0">
      <selection activeCell="J68" sqref="J68"/>
    </sheetView>
  </sheetViews>
  <sheetFormatPr defaultColWidth="10.6640625" defaultRowHeight="15.5" x14ac:dyDescent="0.35"/>
  <cols>
    <col min="1" max="1" width="19.6640625" bestFit="1" customWidth="1"/>
    <col min="2" max="6" width="12.83203125" customWidth="1"/>
    <col min="7" max="7" width="11.33203125" bestFit="1" customWidth="1"/>
    <col min="9" max="9" width="1.83203125" customWidth="1"/>
    <col min="10" max="10" width="60.9140625" customWidth="1"/>
  </cols>
  <sheetData>
    <row r="1" spans="1:10" ht="21" x14ac:dyDescent="0.5">
      <c r="A1" s="21" t="s">
        <v>19</v>
      </c>
      <c r="B1" s="21"/>
      <c r="C1" s="21"/>
    </row>
    <row r="3" spans="1:10" x14ac:dyDescent="0.35">
      <c r="A3" s="4" t="s">
        <v>4</v>
      </c>
      <c r="B3" s="15">
        <v>0.08</v>
      </c>
      <c r="C3" s="2"/>
      <c r="J3" s="13"/>
    </row>
    <row r="4" spans="1:10" x14ac:dyDescent="0.35">
      <c r="B4" s="1"/>
      <c r="C4" s="3"/>
      <c r="J4" s="13"/>
    </row>
    <row r="5" spans="1:10" x14ac:dyDescent="0.35">
      <c r="A5" s="4" t="s">
        <v>5</v>
      </c>
      <c r="B5" s="5" t="s">
        <v>1</v>
      </c>
      <c r="C5" s="5" t="s">
        <v>6</v>
      </c>
      <c r="D5" s="5" t="s">
        <v>7</v>
      </c>
      <c r="E5" s="4" t="s">
        <v>0</v>
      </c>
      <c r="F5" s="4" t="s">
        <v>8</v>
      </c>
      <c r="G5" s="4" t="s">
        <v>9</v>
      </c>
      <c r="H5" s="4" t="s">
        <v>10</v>
      </c>
      <c r="J5" s="13"/>
    </row>
    <row r="6" spans="1:10" x14ac:dyDescent="0.35">
      <c r="A6">
        <v>0</v>
      </c>
      <c r="B6" s="16">
        <v>45200</v>
      </c>
      <c r="C6" s="17">
        <v>50000</v>
      </c>
      <c r="D6" s="11">
        <f>-C6</f>
        <v>-50000</v>
      </c>
      <c r="E6" s="1"/>
      <c r="F6" s="1"/>
      <c r="G6" s="1"/>
      <c r="H6" s="12"/>
      <c r="J6" s="13" t="s">
        <v>11</v>
      </c>
    </row>
    <row r="7" spans="1:10" x14ac:dyDescent="0.35">
      <c r="A7">
        <v>1</v>
      </c>
      <c r="B7" s="7">
        <f>DATE(YEAR(B6),MONTH(B6)+1,1)</f>
        <v>45231</v>
      </c>
      <c r="C7" s="1">
        <f>C6</f>
        <v>50000</v>
      </c>
      <c r="D7" s="1">
        <f>F7</f>
        <v>333.33333333333337</v>
      </c>
      <c r="E7" s="1">
        <f>D7-F7</f>
        <v>0</v>
      </c>
      <c r="F7" s="1">
        <f>C7*($B$3/12)</f>
        <v>333.33333333333337</v>
      </c>
      <c r="G7" s="1">
        <f t="shared" ref="G7:G53" si="0">C7+F7-D7</f>
        <v>50000</v>
      </c>
      <c r="H7" s="6"/>
      <c r="J7" s="13"/>
    </row>
    <row r="8" spans="1:10" x14ac:dyDescent="0.35">
      <c r="A8">
        <v>2</v>
      </c>
      <c r="B8" s="7">
        <f t="shared" ref="B8:B66" si="1">DATE(YEAR(B7),MONTH(B7)+1,1)</f>
        <v>45261</v>
      </c>
      <c r="C8" s="1">
        <f>G7</f>
        <v>50000</v>
      </c>
      <c r="D8" s="1">
        <f>F8</f>
        <v>333.33333333333337</v>
      </c>
      <c r="E8" s="1">
        <f t="shared" ref="E8:E53" si="2">D8-F8</f>
        <v>0</v>
      </c>
      <c r="F8" s="1">
        <f t="shared" ref="F8:F53" si="3">C8*($B$3/12)</f>
        <v>333.33333333333337</v>
      </c>
      <c r="G8" s="1">
        <f t="shared" si="0"/>
        <v>50000</v>
      </c>
      <c r="H8" s="6"/>
      <c r="J8" s="13"/>
    </row>
    <row r="9" spans="1:10" x14ac:dyDescent="0.35">
      <c r="A9">
        <v>3</v>
      </c>
      <c r="B9" s="7">
        <f t="shared" si="1"/>
        <v>45292</v>
      </c>
      <c r="C9" s="1">
        <f t="shared" ref="C9:C12" si="4">G8</f>
        <v>50000</v>
      </c>
      <c r="D9" s="1">
        <f>F9</f>
        <v>333.33333333333337</v>
      </c>
      <c r="E9" s="1">
        <f t="shared" si="2"/>
        <v>0</v>
      </c>
      <c r="F9" s="1">
        <f t="shared" si="3"/>
        <v>333.33333333333337</v>
      </c>
      <c r="G9" s="1">
        <f t="shared" si="0"/>
        <v>50000</v>
      </c>
      <c r="H9" s="6"/>
      <c r="J9" s="13"/>
    </row>
    <row r="10" spans="1:10" x14ac:dyDescent="0.35">
      <c r="A10">
        <v>4</v>
      </c>
      <c r="B10" s="7">
        <f t="shared" si="1"/>
        <v>45323</v>
      </c>
      <c r="C10" s="1">
        <f t="shared" si="4"/>
        <v>50000</v>
      </c>
      <c r="D10" s="1">
        <f t="shared" ref="D10:D12" si="5">F10</f>
        <v>333.33333333333337</v>
      </c>
      <c r="E10" s="1">
        <f t="shared" si="2"/>
        <v>0</v>
      </c>
      <c r="F10" s="1">
        <f t="shared" si="3"/>
        <v>333.33333333333337</v>
      </c>
      <c r="G10" s="1">
        <f t="shared" si="0"/>
        <v>50000</v>
      </c>
      <c r="H10" s="6"/>
      <c r="J10" s="13"/>
    </row>
    <row r="11" spans="1:10" x14ac:dyDescent="0.35">
      <c r="A11">
        <v>5</v>
      </c>
      <c r="B11" s="7">
        <f t="shared" si="1"/>
        <v>45352</v>
      </c>
      <c r="C11" s="1">
        <f t="shared" si="4"/>
        <v>50000</v>
      </c>
      <c r="D11" s="1">
        <f t="shared" si="5"/>
        <v>333.33333333333337</v>
      </c>
      <c r="E11" s="1">
        <f t="shared" si="2"/>
        <v>0</v>
      </c>
      <c r="F11" s="1">
        <f t="shared" si="3"/>
        <v>333.33333333333337</v>
      </c>
      <c r="G11" s="1">
        <f t="shared" si="0"/>
        <v>50000</v>
      </c>
      <c r="H11" s="6"/>
      <c r="J11" s="13"/>
    </row>
    <row r="12" spans="1:10" x14ac:dyDescent="0.35">
      <c r="A12">
        <v>6</v>
      </c>
      <c r="B12" s="7">
        <f t="shared" si="1"/>
        <v>45383</v>
      </c>
      <c r="C12" s="1">
        <f t="shared" si="4"/>
        <v>50000</v>
      </c>
      <c r="D12" s="1">
        <f t="shared" si="5"/>
        <v>333.33333333333337</v>
      </c>
      <c r="E12" s="1">
        <f t="shared" si="2"/>
        <v>0</v>
      </c>
      <c r="F12" s="1">
        <f t="shared" si="3"/>
        <v>333.33333333333337</v>
      </c>
      <c r="G12" s="1">
        <f t="shared" si="0"/>
        <v>50000</v>
      </c>
      <c r="H12" s="6"/>
      <c r="J12" s="13"/>
    </row>
    <row r="13" spans="1:10" x14ac:dyDescent="0.35">
      <c r="A13">
        <v>7</v>
      </c>
      <c r="B13" s="7">
        <f t="shared" si="1"/>
        <v>45413</v>
      </c>
      <c r="C13" s="17">
        <v>100000</v>
      </c>
      <c r="D13" s="1">
        <f>-PMT(B$3/12,A$66-A13+1,C13)</f>
        <v>2211.2421762519311</v>
      </c>
      <c r="E13" s="1">
        <f t="shared" si="2"/>
        <v>1544.5755095852644</v>
      </c>
      <c r="F13" s="1">
        <f t="shared" si="3"/>
        <v>666.66666666666674</v>
      </c>
      <c r="G13" s="1">
        <f t="shared" si="0"/>
        <v>98455.424490414734</v>
      </c>
      <c r="H13" s="6"/>
      <c r="J13" s="13" t="s">
        <v>12</v>
      </c>
    </row>
    <row r="14" spans="1:10" x14ac:dyDescent="0.35">
      <c r="A14">
        <v>8</v>
      </c>
      <c r="B14" s="7">
        <f t="shared" si="1"/>
        <v>45444</v>
      </c>
      <c r="C14" s="1">
        <f t="shared" ref="C14:C53" si="6">G13</f>
        <v>98455.424490414734</v>
      </c>
      <c r="D14" s="1">
        <f t="shared" ref="D14:D66" si="7">D13</f>
        <v>2211.2421762519311</v>
      </c>
      <c r="E14" s="1">
        <f t="shared" si="2"/>
        <v>1554.8726796491662</v>
      </c>
      <c r="F14" s="1">
        <f t="shared" si="3"/>
        <v>656.36949660276491</v>
      </c>
      <c r="G14" s="1">
        <f t="shared" si="0"/>
        <v>96900.551810765566</v>
      </c>
      <c r="H14" s="6"/>
      <c r="J14" s="13" t="s">
        <v>13</v>
      </c>
    </row>
    <row r="15" spans="1:10" x14ac:dyDescent="0.35">
      <c r="A15">
        <v>9</v>
      </c>
      <c r="B15" s="7">
        <f t="shared" si="1"/>
        <v>45474</v>
      </c>
      <c r="C15" s="1">
        <f t="shared" si="6"/>
        <v>96900.551810765566</v>
      </c>
      <c r="D15" s="1">
        <f t="shared" si="7"/>
        <v>2211.2421762519311</v>
      </c>
      <c r="E15" s="1">
        <f t="shared" si="2"/>
        <v>1565.2384975134939</v>
      </c>
      <c r="F15" s="1">
        <f t="shared" si="3"/>
        <v>646.0036787384372</v>
      </c>
      <c r="G15" s="1">
        <f t="shared" si="0"/>
        <v>95335.31331325206</v>
      </c>
      <c r="H15" s="6"/>
      <c r="J15" s="13"/>
    </row>
    <row r="16" spans="1:10" x14ac:dyDescent="0.35">
      <c r="A16">
        <v>10</v>
      </c>
      <c r="B16" s="7">
        <f t="shared" si="1"/>
        <v>45505</v>
      </c>
      <c r="C16" s="1">
        <f t="shared" si="6"/>
        <v>95335.31331325206</v>
      </c>
      <c r="D16" s="1">
        <f t="shared" si="7"/>
        <v>2211.2421762519311</v>
      </c>
      <c r="E16" s="1">
        <f t="shared" si="2"/>
        <v>1575.6734208302507</v>
      </c>
      <c r="F16" s="1">
        <f t="shared" si="3"/>
        <v>635.56875542168041</v>
      </c>
      <c r="G16" s="1">
        <f t="shared" si="0"/>
        <v>93759.639892421808</v>
      </c>
      <c r="H16" s="6"/>
      <c r="J16" s="13"/>
    </row>
    <row r="17" spans="1:10" x14ac:dyDescent="0.35">
      <c r="A17">
        <v>11</v>
      </c>
      <c r="B17" s="7">
        <f t="shared" si="1"/>
        <v>45536</v>
      </c>
      <c r="C17" s="1">
        <f t="shared" si="6"/>
        <v>93759.639892421808</v>
      </c>
      <c r="D17" s="1">
        <f t="shared" si="7"/>
        <v>2211.2421762519311</v>
      </c>
      <c r="E17" s="1">
        <f t="shared" si="2"/>
        <v>1586.1779103024523</v>
      </c>
      <c r="F17" s="1">
        <f t="shared" si="3"/>
        <v>625.06426594947879</v>
      </c>
      <c r="G17" s="1">
        <f t="shared" si="0"/>
        <v>92173.461982119348</v>
      </c>
      <c r="H17" s="6"/>
      <c r="J17" s="13"/>
    </row>
    <row r="18" spans="1:10" x14ac:dyDescent="0.35">
      <c r="A18">
        <v>12</v>
      </c>
      <c r="B18" s="7">
        <f t="shared" si="1"/>
        <v>45566</v>
      </c>
      <c r="C18" s="1">
        <f t="shared" si="6"/>
        <v>92173.461982119348</v>
      </c>
      <c r="D18" s="1">
        <f t="shared" si="7"/>
        <v>2211.2421762519311</v>
      </c>
      <c r="E18" s="1">
        <f t="shared" si="2"/>
        <v>1596.7524297044688</v>
      </c>
      <c r="F18" s="1">
        <f t="shared" si="3"/>
        <v>614.48974654746235</v>
      </c>
      <c r="G18" s="1">
        <f t="shared" si="0"/>
        <v>90576.709552414875</v>
      </c>
      <c r="H18" s="6"/>
      <c r="J18" s="13"/>
    </row>
    <row r="19" spans="1:10" x14ac:dyDescent="0.35">
      <c r="A19">
        <v>13</v>
      </c>
      <c r="B19" s="7">
        <f t="shared" si="1"/>
        <v>45597</v>
      </c>
      <c r="C19" s="1">
        <f t="shared" si="6"/>
        <v>90576.709552414875</v>
      </c>
      <c r="D19" s="1">
        <f t="shared" si="7"/>
        <v>2211.2421762519311</v>
      </c>
      <c r="E19" s="1">
        <f t="shared" si="2"/>
        <v>1607.3974459024985</v>
      </c>
      <c r="F19" s="1">
        <f t="shared" si="3"/>
        <v>603.84473034943255</v>
      </c>
      <c r="G19" s="1">
        <f t="shared" si="0"/>
        <v>88969.312106512371</v>
      </c>
      <c r="H19" s="6"/>
      <c r="J19" s="13"/>
    </row>
    <row r="20" spans="1:10" x14ac:dyDescent="0.35">
      <c r="A20">
        <v>14</v>
      </c>
      <c r="B20" s="7">
        <f t="shared" si="1"/>
        <v>45627</v>
      </c>
      <c r="C20" s="1">
        <f t="shared" si="6"/>
        <v>88969.312106512371</v>
      </c>
      <c r="D20" s="1">
        <f t="shared" si="7"/>
        <v>2211.2421762519311</v>
      </c>
      <c r="E20" s="1">
        <f t="shared" si="2"/>
        <v>1618.1134288751819</v>
      </c>
      <c r="F20" s="1">
        <f t="shared" si="3"/>
        <v>593.12874737674917</v>
      </c>
      <c r="G20" s="1">
        <f t="shared" si="0"/>
        <v>87351.198677637178</v>
      </c>
      <c r="H20" s="6"/>
      <c r="J20" s="13"/>
    </row>
    <row r="21" spans="1:10" x14ac:dyDescent="0.35">
      <c r="A21">
        <v>15</v>
      </c>
      <c r="B21" s="7">
        <f t="shared" si="1"/>
        <v>45658</v>
      </c>
      <c r="C21" s="1">
        <f t="shared" si="6"/>
        <v>87351.198677637178</v>
      </c>
      <c r="D21" s="1">
        <f t="shared" si="7"/>
        <v>2211.2421762519311</v>
      </c>
      <c r="E21" s="1">
        <f t="shared" si="2"/>
        <v>1628.90085173435</v>
      </c>
      <c r="F21" s="1">
        <f t="shared" si="3"/>
        <v>582.34132451758126</v>
      </c>
      <c r="G21" s="1">
        <f t="shared" si="0"/>
        <v>85722.297825902817</v>
      </c>
      <c r="H21" s="6"/>
      <c r="J21" s="13"/>
    </row>
    <row r="22" spans="1:10" x14ac:dyDescent="0.35">
      <c r="A22">
        <v>16</v>
      </c>
      <c r="B22" s="7">
        <f t="shared" si="1"/>
        <v>45689</v>
      </c>
      <c r="C22" s="1">
        <f t="shared" si="6"/>
        <v>85722.297825902817</v>
      </c>
      <c r="D22" s="1">
        <f t="shared" si="7"/>
        <v>2211.2421762519311</v>
      </c>
      <c r="E22" s="1">
        <f t="shared" si="2"/>
        <v>1639.7601907459125</v>
      </c>
      <c r="F22" s="1">
        <f t="shared" si="3"/>
        <v>571.48198550601876</v>
      </c>
      <c r="G22" s="1">
        <f t="shared" si="0"/>
        <v>84082.537635156899</v>
      </c>
      <c r="H22" s="6"/>
      <c r="J22" s="13"/>
    </row>
    <row r="23" spans="1:10" x14ac:dyDescent="0.35">
      <c r="A23">
        <v>17</v>
      </c>
      <c r="B23" s="7">
        <f t="shared" si="1"/>
        <v>45717</v>
      </c>
      <c r="C23" s="1">
        <f t="shared" si="6"/>
        <v>84082.537635156899</v>
      </c>
      <c r="D23" s="1">
        <f t="shared" si="7"/>
        <v>2211.2421762519311</v>
      </c>
      <c r="E23" s="1">
        <f t="shared" si="2"/>
        <v>1650.691925350885</v>
      </c>
      <c r="F23" s="1">
        <f t="shared" si="3"/>
        <v>560.55025090104607</v>
      </c>
      <c r="G23" s="1">
        <f t="shared" si="0"/>
        <v>82431.845709806003</v>
      </c>
      <c r="H23" s="6"/>
      <c r="J23" s="13"/>
    </row>
    <row r="24" spans="1:10" x14ac:dyDescent="0.35">
      <c r="A24">
        <v>18</v>
      </c>
      <c r="B24" s="7">
        <f t="shared" si="1"/>
        <v>45748</v>
      </c>
      <c r="C24" s="1">
        <f t="shared" si="6"/>
        <v>82431.845709806003</v>
      </c>
      <c r="D24" s="1">
        <f t="shared" si="7"/>
        <v>2211.2421762519311</v>
      </c>
      <c r="E24" s="1">
        <f t="shared" si="2"/>
        <v>1661.6965381865577</v>
      </c>
      <c r="F24" s="1">
        <f t="shared" si="3"/>
        <v>549.5456380653734</v>
      </c>
      <c r="G24" s="1">
        <f t="shared" si="0"/>
        <v>80770.149171619443</v>
      </c>
      <c r="H24" s="6"/>
      <c r="J24" s="13"/>
    </row>
    <row r="25" spans="1:10" x14ac:dyDescent="0.35">
      <c r="A25">
        <v>19</v>
      </c>
      <c r="B25" s="7">
        <f t="shared" si="1"/>
        <v>45778</v>
      </c>
      <c r="C25" s="1">
        <f t="shared" si="6"/>
        <v>80770.149171619443</v>
      </c>
      <c r="D25" s="1">
        <f t="shared" si="7"/>
        <v>2211.2421762519311</v>
      </c>
      <c r="E25" s="1">
        <f t="shared" si="2"/>
        <v>1672.7745151078016</v>
      </c>
      <c r="F25" s="1">
        <f t="shared" si="3"/>
        <v>538.46766114412969</v>
      </c>
      <c r="G25" s="1">
        <f t="shared" si="0"/>
        <v>79097.374656511631</v>
      </c>
      <c r="H25" s="6"/>
      <c r="J25" s="13"/>
    </row>
    <row r="26" spans="1:10" x14ac:dyDescent="0.35">
      <c r="A26">
        <v>20</v>
      </c>
      <c r="B26" s="7">
        <f t="shared" si="1"/>
        <v>45809</v>
      </c>
      <c r="C26" s="1">
        <f t="shared" si="6"/>
        <v>79097.374656511631</v>
      </c>
      <c r="D26" s="1">
        <f t="shared" si="7"/>
        <v>2211.2421762519311</v>
      </c>
      <c r="E26" s="1">
        <f t="shared" si="2"/>
        <v>1683.9263452085202</v>
      </c>
      <c r="F26" s="1">
        <f t="shared" si="3"/>
        <v>527.31583104341087</v>
      </c>
      <c r="G26" s="1">
        <f t="shared" si="0"/>
        <v>77413.448311303102</v>
      </c>
      <c r="H26" s="6"/>
      <c r="J26" s="13"/>
    </row>
    <row r="27" spans="1:10" x14ac:dyDescent="0.35">
      <c r="A27">
        <v>21</v>
      </c>
      <c r="B27" s="7">
        <f t="shared" si="1"/>
        <v>45839</v>
      </c>
      <c r="C27" s="1">
        <f t="shared" si="6"/>
        <v>77413.448311303102</v>
      </c>
      <c r="D27" s="1">
        <f t="shared" si="7"/>
        <v>2211.2421762519311</v>
      </c>
      <c r="E27" s="1">
        <f t="shared" si="2"/>
        <v>1695.1525208432438</v>
      </c>
      <c r="F27" s="1">
        <f t="shared" si="3"/>
        <v>516.08965540868735</v>
      </c>
      <c r="G27" s="1">
        <f t="shared" si="0"/>
        <v>75718.295790459859</v>
      </c>
      <c r="H27" s="6"/>
      <c r="J27" s="13"/>
    </row>
    <row r="28" spans="1:10" x14ac:dyDescent="0.35">
      <c r="A28">
        <v>22</v>
      </c>
      <c r="B28" s="7">
        <f t="shared" si="1"/>
        <v>45870</v>
      </c>
      <c r="C28" s="1">
        <f t="shared" si="6"/>
        <v>75718.295790459859</v>
      </c>
      <c r="D28" s="1">
        <f t="shared" si="7"/>
        <v>2211.2421762519311</v>
      </c>
      <c r="E28" s="1">
        <f t="shared" si="2"/>
        <v>1706.4535376488654</v>
      </c>
      <c r="F28" s="1">
        <f t="shared" si="3"/>
        <v>504.78863860306575</v>
      </c>
      <c r="G28" s="1">
        <f t="shared" si="0"/>
        <v>74011.84225281098</v>
      </c>
      <c r="H28" s="6"/>
      <c r="J28" s="13"/>
    </row>
    <row r="29" spans="1:10" x14ac:dyDescent="0.35">
      <c r="A29">
        <v>23</v>
      </c>
      <c r="B29" s="7">
        <f t="shared" si="1"/>
        <v>45901</v>
      </c>
      <c r="C29" s="1">
        <f t="shared" si="6"/>
        <v>74011.84225281098</v>
      </c>
      <c r="D29" s="1">
        <f t="shared" si="7"/>
        <v>2211.2421762519311</v>
      </c>
      <c r="E29" s="1">
        <f t="shared" si="2"/>
        <v>1717.8298945665247</v>
      </c>
      <c r="F29" s="1">
        <f t="shared" si="3"/>
        <v>493.41228168540658</v>
      </c>
      <c r="G29" s="1">
        <f t="shared" si="0"/>
        <v>72294.01235824445</v>
      </c>
      <c r="H29" s="6"/>
      <c r="J29" s="13"/>
    </row>
    <row r="30" spans="1:10" x14ac:dyDescent="0.35">
      <c r="A30">
        <v>24</v>
      </c>
      <c r="B30" s="7">
        <f t="shared" si="1"/>
        <v>45931</v>
      </c>
      <c r="C30" s="1">
        <f t="shared" si="6"/>
        <v>72294.01235824445</v>
      </c>
      <c r="D30" s="1">
        <f t="shared" si="7"/>
        <v>2211.2421762519311</v>
      </c>
      <c r="E30" s="1">
        <f t="shared" si="2"/>
        <v>1729.2820938636348</v>
      </c>
      <c r="F30" s="1">
        <f t="shared" si="3"/>
        <v>481.96008238829637</v>
      </c>
      <c r="G30" s="1">
        <f t="shared" si="0"/>
        <v>70564.730264380807</v>
      </c>
      <c r="H30" s="6"/>
    </row>
    <row r="31" spans="1:10" x14ac:dyDescent="0.35">
      <c r="A31">
        <v>25</v>
      </c>
      <c r="B31" s="7">
        <f t="shared" si="1"/>
        <v>45962</v>
      </c>
      <c r="C31" s="1">
        <f t="shared" si="6"/>
        <v>70564.730264380807</v>
      </c>
      <c r="D31" s="1">
        <f t="shared" si="7"/>
        <v>2211.2421762519311</v>
      </c>
      <c r="E31" s="1">
        <f t="shared" si="2"/>
        <v>1740.8106411560591</v>
      </c>
      <c r="F31" s="1">
        <f t="shared" si="3"/>
        <v>470.43153509587205</v>
      </c>
      <c r="G31" s="1">
        <f t="shared" si="0"/>
        <v>68823.919623224749</v>
      </c>
      <c r="H31" s="6"/>
    </row>
    <row r="32" spans="1:10" x14ac:dyDescent="0.35">
      <c r="A32">
        <v>26</v>
      </c>
      <c r="B32" s="7">
        <f t="shared" si="1"/>
        <v>45992</v>
      </c>
      <c r="C32" s="1">
        <f t="shared" si="6"/>
        <v>68823.919623224749</v>
      </c>
      <c r="D32" s="1">
        <f t="shared" si="7"/>
        <v>2211.2421762519311</v>
      </c>
      <c r="E32" s="1">
        <f t="shared" si="2"/>
        <v>1752.4160454304329</v>
      </c>
      <c r="F32" s="1">
        <f t="shared" si="3"/>
        <v>458.82613082149834</v>
      </c>
      <c r="G32" s="1">
        <f t="shared" si="0"/>
        <v>67071.503577794312</v>
      </c>
      <c r="H32" s="6"/>
    </row>
    <row r="33" spans="1:8" x14ac:dyDescent="0.35">
      <c r="A33">
        <v>27</v>
      </c>
      <c r="B33" s="7">
        <f t="shared" si="1"/>
        <v>46023</v>
      </c>
      <c r="C33" s="1">
        <f t="shared" si="6"/>
        <v>67071.503577794312</v>
      </c>
      <c r="D33" s="1">
        <f t="shared" si="7"/>
        <v>2211.2421762519311</v>
      </c>
      <c r="E33" s="1">
        <f t="shared" si="2"/>
        <v>1764.0988190666358</v>
      </c>
      <c r="F33" s="1">
        <f t="shared" si="3"/>
        <v>447.14335718529543</v>
      </c>
      <c r="G33" s="1">
        <f t="shared" si="0"/>
        <v>65307.40475872768</v>
      </c>
      <c r="H33" s="6"/>
    </row>
    <row r="34" spans="1:8" x14ac:dyDescent="0.35">
      <c r="A34">
        <v>28</v>
      </c>
      <c r="B34" s="7">
        <f t="shared" si="1"/>
        <v>46054</v>
      </c>
      <c r="C34" s="1">
        <f t="shared" si="6"/>
        <v>65307.40475872768</v>
      </c>
      <c r="D34" s="1">
        <f t="shared" si="7"/>
        <v>2211.2421762519311</v>
      </c>
      <c r="E34" s="1">
        <f t="shared" si="2"/>
        <v>1775.8594778604133</v>
      </c>
      <c r="F34" s="1">
        <f t="shared" si="3"/>
        <v>435.38269839151792</v>
      </c>
      <c r="G34" s="1">
        <f t="shared" si="0"/>
        <v>63531.545280867264</v>
      </c>
      <c r="H34" s="6"/>
    </row>
    <row r="35" spans="1:8" x14ac:dyDescent="0.35">
      <c r="A35">
        <v>29</v>
      </c>
      <c r="B35" s="7">
        <f t="shared" si="1"/>
        <v>46082</v>
      </c>
      <c r="C35" s="1">
        <f t="shared" si="6"/>
        <v>63531.545280867264</v>
      </c>
      <c r="D35" s="1">
        <f t="shared" si="7"/>
        <v>2211.2421762519311</v>
      </c>
      <c r="E35" s="1">
        <f t="shared" si="2"/>
        <v>1787.6985410461493</v>
      </c>
      <c r="F35" s="1">
        <f t="shared" si="3"/>
        <v>423.54363520578181</v>
      </c>
      <c r="G35" s="1">
        <f t="shared" si="0"/>
        <v>61743.846739821114</v>
      </c>
      <c r="H35" s="6"/>
    </row>
    <row r="36" spans="1:8" x14ac:dyDescent="0.35">
      <c r="A36">
        <v>30</v>
      </c>
      <c r="B36" s="7">
        <f t="shared" si="1"/>
        <v>46113</v>
      </c>
      <c r="C36" s="1">
        <f t="shared" si="6"/>
        <v>61743.846739821114</v>
      </c>
      <c r="D36" s="1">
        <f t="shared" si="7"/>
        <v>2211.2421762519311</v>
      </c>
      <c r="E36" s="1">
        <f t="shared" si="2"/>
        <v>1799.6165313197903</v>
      </c>
      <c r="F36" s="1">
        <f t="shared" si="3"/>
        <v>411.6256449321408</v>
      </c>
      <c r="G36" s="1">
        <f t="shared" si="0"/>
        <v>59944.230208501322</v>
      </c>
      <c r="H36" s="6"/>
    </row>
    <row r="37" spans="1:8" x14ac:dyDescent="0.35">
      <c r="A37">
        <v>31</v>
      </c>
      <c r="B37" s="7">
        <f t="shared" si="1"/>
        <v>46143</v>
      </c>
      <c r="C37" s="1">
        <f t="shared" si="6"/>
        <v>59944.230208501322</v>
      </c>
      <c r="D37" s="1">
        <f t="shared" si="7"/>
        <v>2211.2421762519311</v>
      </c>
      <c r="E37" s="1">
        <f t="shared" si="2"/>
        <v>1811.6139748619223</v>
      </c>
      <c r="F37" s="1">
        <f t="shared" si="3"/>
        <v>399.62820139000883</v>
      </c>
      <c r="G37" s="1">
        <f t="shared" si="0"/>
        <v>58132.616233639397</v>
      </c>
      <c r="H37" s="6"/>
    </row>
    <row r="38" spans="1:8" x14ac:dyDescent="0.35">
      <c r="A38">
        <v>32</v>
      </c>
      <c r="B38" s="7">
        <f t="shared" si="1"/>
        <v>46174</v>
      </c>
      <c r="C38" s="1">
        <f t="shared" si="6"/>
        <v>58132.616233639397</v>
      </c>
      <c r="D38" s="1">
        <f t="shared" si="7"/>
        <v>2211.2421762519311</v>
      </c>
      <c r="E38" s="1">
        <f t="shared" si="2"/>
        <v>1823.6914013610017</v>
      </c>
      <c r="F38" s="1">
        <f t="shared" si="3"/>
        <v>387.55077489092935</v>
      </c>
      <c r="G38" s="1">
        <f t="shared" si="0"/>
        <v>56308.924832278397</v>
      </c>
      <c r="H38" s="6"/>
    </row>
    <row r="39" spans="1:8" x14ac:dyDescent="0.35">
      <c r="A39">
        <v>33</v>
      </c>
      <c r="B39" s="7">
        <f t="shared" si="1"/>
        <v>46204</v>
      </c>
      <c r="C39" s="1">
        <f t="shared" si="6"/>
        <v>56308.924832278397</v>
      </c>
      <c r="D39" s="1">
        <f t="shared" si="7"/>
        <v>2211.2421762519311</v>
      </c>
      <c r="E39" s="1">
        <f t="shared" si="2"/>
        <v>1835.8493440367417</v>
      </c>
      <c r="F39" s="1">
        <f t="shared" si="3"/>
        <v>375.39283221518934</v>
      </c>
      <c r="G39" s="1">
        <f t="shared" si="0"/>
        <v>54473.075488241659</v>
      </c>
      <c r="H39" s="6"/>
    </row>
    <row r="40" spans="1:8" x14ac:dyDescent="0.35">
      <c r="A40">
        <v>34</v>
      </c>
      <c r="B40" s="7">
        <f t="shared" si="1"/>
        <v>46235</v>
      </c>
      <c r="C40" s="1">
        <f t="shared" si="6"/>
        <v>54473.075488241659</v>
      </c>
      <c r="D40" s="1">
        <f t="shared" si="7"/>
        <v>2211.2421762519311</v>
      </c>
      <c r="E40" s="1">
        <f t="shared" si="2"/>
        <v>1848.0883396636534</v>
      </c>
      <c r="F40" s="1">
        <f t="shared" si="3"/>
        <v>363.15383658827773</v>
      </c>
      <c r="G40" s="1">
        <f t="shared" si="0"/>
        <v>52624.98714857801</v>
      </c>
      <c r="H40" s="6"/>
    </row>
    <row r="41" spans="1:8" x14ac:dyDescent="0.35">
      <c r="A41">
        <v>35</v>
      </c>
      <c r="B41" s="7">
        <f t="shared" si="1"/>
        <v>46266</v>
      </c>
      <c r="C41" s="1">
        <f t="shared" si="6"/>
        <v>52624.98714857801</v>
      </c>
      <c r="D41" s="1">
        <f t="shared" si="7"/>
        <v>2211.2421762519311</v>
      </c>
      <c r="E41" s="1">
        <f t="shared" si="2"/>
        <v>1860.4089285947443</v>
      </c>
      <c r="F41" s="1">
        <f t="shared" si="3"/>
        <v>350.83324765718675</v>
      </c>
      <c r="G41" s="1">
        <f t="shared" si="0"/>
        <v>50764.578219983268</v>
      </c>
      <c r="H41" s="6"/>
    </row>
    <row r="42" spans="1:8" x14ac:dyDescent="0.35">
      <c r="A42">
        <v>36</v>
      </c>
      <c r="B42" s="7">
        <f t="shared" si="1"/>
        <v>46296</v>
      </c>
      <c r="C42" s="1">
        <f t="shared" si="6"/>
        <v>50764.578219983268</v>
      </c>
      <c r="D42" s="1">
        <f t="shared" si="7"/>
        <v>2211.2421762519311</v>
      </c>
      <c r="E42" s="1">
        <f t="shared" si="2"/>
        <v>1872.811654785376</v>
      </c>
      <c r="F42" s="1">
        <f t="shared" si="3"/>
        <v>338.43052146655515</v>
      </c>
      <c r="G42" s="1">
        <f t="shared" si="0"/>
        <v>48891.766565197897</v>
      </c>
      <c r="H42" s="6"/>
    </row>
    <row r="43" spans="1:8" x14ac:dyDescent="0.35">
      <c r="A43">
        <v>37</v>
      </c>
      <c r="B43" s="7">
        <f t="shared" si="1"/>
        <v>46327</v>
      </c>
      <c r="C43" s="1">
        <f t="shared" si="6"/>
        <v>48891.766565197897</v>
      </c>
      <c r="D43" s="1">
        <f t="shared" si="7"/>
        <v>2211.2421762519311</v>
      </c>
      <c r="E43" s="1">
        <f t="shared" si="2"/>
        <v>1885.2970658172785</v>
      </c>
      <c r="F43" s="1">
        <f t="shared" si="3"/>
        <v>325.94511043465269</v>
      </c>
      <c r="G43" s="1">
        <f t="shared" si="0"/>
        <v>47006.469499380619</v>
      </c>
      <c r="H43" s="6"/>
    </row>
    <row r="44" spans="1:8" x14ac:dyDescent="0.35">
      <c r="A44">
        <v>38</v>
      </c>
      <c r="B44" s="7">
        <f t="shared" si="1"/>
        <v>46357</v>
      </c>
      <c r="C44" s="1">
        <f t="shared" si="6"/>
        <v>47006.469499380619</v>
      </c>
      <c r="D44" s="1">
        <f t="shared" si="7"/>
        <v>2211.2421762519311</v>
      </c>
      <c r="E44" s="1">
        <f t="shared" si="2"/>
        <v>1897.865712922727</v>
      </c>
      <c r="F44" s="1">
        <f t="shared" si="3"/>
        <v>313.37646332920417</v>
      </c>
      <c r="G44" s="1">
        <f t="shared" si="0"/>
        <v>45108.60378645789</v>
      </c>
      <c r="H44" s="6"/>
    </row>
    <row r="45" spans="1:8" x14ac:dyDescent="0.35">
      <c r="A45">
        <v>39</v>
      </c>
      <c r="B45" s="7">
        <f t="shared" si="1"/>
        <v>46388</v>
      </c>
      <c r="C45" s="1">
        <f t="shared" si="6"/>
        <v>45108.60378645789</v>
      </c>
      <c r="D45" s="1">
        <f t="shared" si="7"/>
        <v>2211.2421762519311</v>
      </c>
      <c r="E45" s="1">
        <f t="shared" si="2"/>
        <v>1910.5181510088785</v>
      </c>
      <c r="F45" s="1">
        <f t="shared" si="3"/>
        <v>300.72402524305261</v>
      </c>
      <c r="G45" s="1">
        <f t="shared" si="0"/>
        <v>43198.08563544901</v>
      </c>
      <c r="H45" s="6"/>
    </row>
    <row r="46" spans="1:8" x14ac:dyDescent="0.35">
      <c r="A46">
        <v>40</v>
      </c>
      <c r="B46" s="7">
        <f t="shared" si="1"/>
        <v>46419</v>
      </c>
      <c r="C46" s="1">
        <f t="shared" si="6"/>
        <v>43198.08563544901</v>
      </c>
      <c r="D46" s="1">
        <f t="shared" si="7"/>
        <v>2211.2421762519311</v>
      </c>
      <c r="E46" s="1">
        <f t="shared" si="2"/>
        <v>1923.2549386822711</v>
      </c>
      <c r="F46" s="1">
        <f t="shared" si="3"/>
        <v>287.98723756966007</v>
      </c>
      <c r="G46" s="1">
        <f t="shared" si="0"/>
        <v>41274.830696766738</v>
      </c>
      <c r="H46" s="6"/>
    </row>
    <row r="47" spans="1:8" x14ac:dyDescent="0.35">
      <c r="A47">
        <v>41</v>
      </c>
      <c r="B47" s="7">
        <f t="shared" si="1"/>
        <v>46447</v>
      </c>
      <c r="C47" s="1">
        <f t="shared" si="6"/>
        <v>41274.830696766738</v>
      </c>
      <c r="D47" s="1">
        <f t="shared" si="7"/>
        <v>2211.2421762519311</v>
      </c>
      <c r="E47" s="1">
        <f t="shared" si="2"/>
        <v>1936.0766382734862</v>
      </c>
      <c r="F47" s="1">
        <f t="shared" si="3"/>
        <v>275.16553797844495</v>
      </c>
      <c r="G47" s="1">
        <f t="shared" si="0"/>
        <v>39338.75405849325</v>
      </c>
      <c r="H47" s="6"/>
    </row>
    <row r="48" spans="1:8" x14ac:dyDescent="0.35">
      <c r="A48">
        <v>42</v>
      </c>
      <c r="B48" s="7">
        <f t="shared" si="1"/>
        <v>46478</v>
      </c>
      <c r="C48" s="1">
        <f t="shared" si="6"/>
        <v>39338.75405849325</v>
      </c>
      <c r="D48" s="1">
        <f t="shared" si="7"/>
        <v>2211.2421762519311</v>
      </c>
      <c r="E48" s="1">
        <f t="shared" si="2"/>
        <v>1948.9838158619762</v>
      </c>
      <c r="F48" s="1">
        <f t="shared" si="3"/>
        <v>262.25836038995504</v>
      </c>
      <c r="G48" s="1">
        <f t="shared" si="0"/>
        <v>37389.770242631275</v>
      </c>
      <c r="H48" s="6"/>
    </row>
    <row r="49" spans="1:8" x14ac:dyDescent="0.35">
      <c r="A49">
        <v>43</v>
      </c>
      <c r="B49" s="7">
        <f t="shared" si="1"/>
        <v>46508</v>
      </c>
      <c r="C49" s="1">
        <f t="shared" si="6"/>
        <v>37389.770242631275</v>
      </c>
      <c r="D49" s="1">
        <f t="shared" si="7"/>
        <v>2211.2421762519311</v>
      </c>
      <c r="E49" s="1">
        <f t="shared" si="2"/>
        <v>1961.977041301056</v>
      </c>
      <c r="F49" s="1">
        <f t="shared" si="3"/>
        <v>249.26513495087519</v>
      </c>
      <c r="G49" s="1">
        <f t="shared" si="0"/>
        <v>35427.79320133022</v>
      </c>
      <c r="H49" s="6"/>
    </row>
    <row r="50" spans="1:8" x14ac:dyDescent="0.35">
      <c r="A50">
        <v>44</v>
      </c>
      <c r="B50" s="7">
        <f t="shared" si="1"/>
        <v>46539</v>
      </c>
      <c r="C50" s="1">
        <f t="shared" si="6"/>
        <v>35427.79320133022</v>
      </c>
      <c r="D50" s="1">
        <f t="shared" si="7"/>
        <v>2211.2421762519311</v>
      </c>
      <c r="E50" s="1">
        <f t="shared" si="2"/>
        <v>1975.056888243063</v>
      </c>
      <c r="F50" s="1">
        <f t="shared" si="3"/>
        <v>236.18528800886816</v>
      </c>
      <c r="G50" s="1">
        <f t="shared" si="0"/>
        <v>33452.73631308716</v>
      </c>
      <c r="H50" s="6"/>
    </row>
    <row r="51" spans="1:8" x14ac:dyDescent="0.35">
      <c r="A51">
        <v>45</v>
      </c>
      <c r="B51" s="7">
        <f t="shared" si="1"/>
        <v>46569</v>
      </c>
      <c r="C51" s="1">
        <f t="shared" si="6"/>
        <v>33452.73631308716</v>
      </c>
      <c r="D51" s="1">
        <f t="shared" si="7"/>
        <v>2211.2421762519311</v>
      </c>
      <c r="E51" s="1">
        <f t="shared" si="2"/>
        <v>1988.2239341646834</v>
      </c>
      <c r="F51" s="1">
        <f t="shared" si="3"/>
        <v>223.01824208724776</v>
      </c>
      <c r="G51" s="1">
        <f t="shared" si="0"/>
        <v>31464.512378922474</v>
      </c>
      <c r="H51" s="6"/>
    </row>
    <row r="52" spans="1:8" x14ac:dyDescent="0.35">
      <c r="A52">
        <v>46</v>
      </c>
      <c r="B52" s="7">
        <f t="shared" si="1"/>
        <v>46600</v>
      </c>
      <c r="C52" s="1">
        <f t="shared" si="6"/>
        <v>31464.512378922474</v>
      </c>
      <c r="D52" s="1">
        <f t="shared" si="7"/>
        <v>2211.2421762519311</v>
      </c>
      <c r="E52" s="1">
        <f t="shared" si="2"/>
        <v>2001.4787603924478</v>
      </c>
      <c r="F52" s="1">
        <f t="shared" si="3"/>
        <v>209.76341585948319</v>
      </c>
      <c r="G52" s="1">
        <f t="shared" si="0"/>
        <v>29463.033618530029</v>
      </c>
      <c r="H52" s="6"/>
    </row>
    <row r="53" spans="1:8" x14ac:dyDescent="0.35">
      <c r="A53">
        <v>47</v>
      </c>
      <c r="B53" s="7">
        <f t="shared" si="1"/>
        <v>46631</v>
      </c>
      <c r="C53" s="1">
        <f t="shared" si="6"/>
        <v>29463.033618530029</v>
      </c>
      <c r="D53" s="1">
        <f t="shared" si="7"/>
        <v>2211.2421762519311</v>
      </c>
      <c r="E53" s="1">
        <f t="shared" si="2"/>
        <v>2014.8219521283977</v>
      </c>
      <c r="F53" s="1">
        <f t="shared" si="3"/>
        <v>196.42022412353353</v>
      </c>
      <c r="G53" s="1">
        <f t="shared" si="0"/>
        <v>27448.211666401632</v>
      </c>
      <c r="H53" s="6"/>
    </row>
    <row r="54" spans="1:8" x14ac:dyDescent="0.35">
      <c r="A54">
        <v>48</v>
      </c>
      <c r="B54" s="7">
        <f t="shared" si="1"/>
        <v>46661</v>
      </c>
      <c r="C54" s="1">
        <f t="shared" ref="C54:C66" si="8">G53</f>
        <v>27448.211666401632</v>
      </c>
      <c r="D54" s="1">
        <f t="shared" si="7"/>
        <v>2211.2421762519311</v>
      </c>
      <c r="E54" s="1">
        <f t="shared" ref="E54:E66" si="9">D54-F54</f>
        <v>2028.2540984759203</v>
      </c>
      <c r="F54" s="1">
        <f t="shared" ref="F54:F66" si="10">C54*($B$3/12)</f>
        <v>182.9880777760109</v>
      </c>
      <c r="G54" s="1">
        <f t="shared" ref="G54:G66" si="11">C54+F54-D54</f>
        <v>25419.957567925714</v>
      </c>
      <c r="H54" s="6"/>
    </row>
    <row r="55" spans="1:8" x14ac:dyDescent="0.35">
      <c r="A55">
        <v>49</v>
      </c>
      <c r="B55" s="7">
        <f t="shared" si="1"/>
        <v>46692</v>
      </c>
      <c r="C55" s="1">
        <f t="shared" si="8"/>
        <v>25419.957567925714</v>
      </c>
      <c r="D55" s="1">
        <f t="shared" si="7"/>
        <v>2211.2421762519311</v>
      </c>
      <c r="E55" s="1">
        <f t="shared" si="9"/>
        <v>2041.7757924657597</v>
      </c>
      <c r="F55" s="1">
        <f t="shared" si="10"/>
        <v>169.46638378617143</v>
      </c>
      <c r="G55" s="1">
        <f t="shared" si="11"/>
        <v>23378.181775459954</v>
      </c>
      <c r="H55" s="6"/>
    </row>
    <row r="56" spans="1:8" x14ac:dyDescent="0.35">
      <c r="A56">
        <v>50</v>
      </c>
      <c r="B56" s="7">
        <f t="shared" si="1"/>
        <v>46722</v>
      </c>
      <c r="C56" s="1">
        <f t="shared" si="8"/>
        <v>23378.181775459954</v>
      </c>
      <c r="D56" s="1">
        <f t="shared" si="7"/>
        <v>2211.2421762519311</v>
      </c>
      <c r="E56" s="1">
        <f t="shared" si="9"/>
        <v>2055.3876310821979</v>
      </c>
      <c r="F56" s="1">
        <f t="shared" si="10"/>
        <v>155.85454516973303</v>
      </c>
      <c r="G56" s="1">
        <f t="shared" si="11"/>
        <v>21322.794144377756</v>
      </c>
      <c r="H56" s="6"/>
    </row>
    <row r="57" spans="1:8" x14ac:dyDescent="0.35">
      <c r="A57">
        <v>51</v>
      </c>
      <c r="B57" s="7">
        <f t="shared" si="1"/>
        <v>46753</v>
      </c>
      <c r="C57" s="1">
        <f t="shared" si="8"/>
        <v>21322.794144377756</v>
      </c>
      <c r="D57" s="1">
        <f t="shared" si="7"/>
        <v>2211.2421762519311</v>
      </c>
      <c r="E57" s="1">
        <f t="shared" si="9"/>
        <v>2069.0902152894128</v>
      </c>
      <c r="F57" s="1">
        <f t="shared" si="10"/>
        <v>142.15196096251839</v>
      </c>
      <c r="G57" s="1">
        <f t="shared" si="11"/>
        <v>19253.703929088344</v>
      </c>
      <c r="H57" s="6"/>
    </row>
    <row r="58" spans="1:8" x14ac:dyDescent="0.35">
      <c r="A58">
        <v>52</v>
      </c>
      <c r="B58" s="7">
        <f t="shared" si="1"/>
        <v>46784</v>
      </c>
      <c r="C58" s="1">
        <f t="shared" si="8"/>
        <v>19253.703929088344</v>
      </c>
      <c r="D58" s="1">
        <f t="shared" si="7"/>
        <v>2211.2421762519311</v>
      </c>
      <c r="E58" s="1">
        <f t="shared" si="9"/>
        <v>2082.8841500580088</v>
      </c>
      <c r="F58" s="1">
        <f t="shared" si="10"/>
        <v>128.35802619392231</v>
      </c>
      <c r="G58" s="1">
        <f t="shared" si="11"/>
        <v>17170.819779030335</v>
      </c>
      <c r="H58" s="6"/>
    </row>
    <row r="59" spans="1:8" x14ac:dyDescent="0.35">
      <c r="A59">
        <v>53</v>
      </c>
      <c r="B59" s="7">
        <f t="shared" si="1"/>
        <v>46813</v>
      </c>
      <c r="C59" s="1">
        <f t="shared" si="8"/>
        <v>17170.819779030335</v>
      </c>
      <c r="D59" s="1">
        <f t="shared" si="7"/>
        <v>2211.2421762519311</v>
      </c>
      <c r="E59" s="1">
        <f t="shared" si="9"/>
        <v>2096.7700443917288</v>
      </c>
      <c r="F59" s="1">
        <f t="shared" si="10"/>
        <v>114.47213186020224</v>
      </c>
      <c r="G59" s="1">
        <f t="shared" si="11"/>
        <v>15074.049734638606</v>
      </c>
      <c r="H59" s="6"/>
    </row>
    <row r="60" spans="1:8" x14ac:dyDescent="0.35">
      <c r="A60">
        <v>54</v>
      </c>
      <c r="B60" s="7">
        <f t="shared" si="1"/>
        <v>46844</v>
      </c>
      <c r="C60" s="1">
        <f t="shared" si="8"/>
        <v>15074.049734638606</v>
      </c>
      <c r="D60" s="1">
        <f t="shared" si="7"/>
        <v>2211.2421762519311</v>
      </c>
      <c r="E60" s="1">
        <f t="shared" si="9"/>
        <v>2110.7485113543403</v>
      </c>
      <c r="F60" s="1">
        <f t="shared" si="10"/>
        <v>100.4936648975907</v>
      </c>
      <c r="G60" s="1">
        <f t="shared" si="11"/>
        <v>12963.301223284265</v>
      </c>
      <c r="H60" s="6"/>
    </row>
    <row r="61" spans="1:8" x14ac:dyDescent="0.35">
      <c r="A61">
        <v>55</v>
      </c>
      <c r="B61" s="7">
        <f t="shared" si="1"/>
        <v>46874</v>
      </c>
      <c r="C61" s="1">
        <f t="shared" si="8"/>
        <v>12963.301223284265</v>
      </c>
      <c r="D61" s="1">
        <f t="shared" si="7"/>
        <v>2211.2421762519311</v>
      </c>
      <c r="E61" s="1">
        <f t="shared" si="9"/>
        <v>2124.8201680967027</v>
      </c>
      <c r="F61" s="1">
        <f t="shared" si="10"/>
        <v>86.42200815522844</v>
      </c>
      <c r="G61" s="1">
        <f t="shared" si="11"/>
        <v>10838.481055187562</v>
      </c>
      <c r="H61" s="6"/>
    </row>
    <row r="62" spans="1:8" x14ac:dyDescent="0.35">
      <c r="A62">
        <v>56</v>
      </c>
      <c r="B62" s="7">
        <f t="shared" si="1"/>
        <v>46905</v>
      </c>
      <c r="C62" s="1">
        <f t="shared" si="8"/>
        <v>10838.481055187562</v>
      </c>
      <c r="D62" s="1">
        <f t="shared" si="7"/>
        <v>2211.2421762519311</v>
      </c>
      <c r="E62" s="1">
        <f t="shared" si="9"/>
        <v>2138.9856358840138</v>
      </c>
      <c r="F62" s="1">
        <f t="shared" si="10"/>
        <v>72.256540367917083</v>
      </c>
      <c r="G62" s="1">
        <f t="shared" si="11"/>
        <v>8699.4954193035464</v>
      </c>
      <c r="H62" s="6"/>
    </row>
    <row r="63" spans="1:8" x14ac:dyDescent="0.35">
      <c r="A63">
        <v>57</v>
      </c>
      <c r="B63" s="7">
        <f t="shared" si="1"/>
        <v>46935</v>
      </c>
      <c r="C63" s="1">
        <f t="shared" si="8"/>
        <v>8699.4954193035464</v>
      </c>
      <c r="D63" s="1">
        <f t="shared" si="7"/>
        <v>2211.2421762519311</v>
      </c>
      <c r="E63" s="1">
        <f t="shared" si="9"/>
        <v>2153.245540123241</v>
      </c>
      <c r="F63" s="1">
        <f t="shared" si="10"/>
        <v>57.996636128690312</v>
      </c>
      <c r="G63" s="1">
        <f t="shared" si="11"/>
        <v>6546.2498791803046</v>
      </c>
      <c r="H63" s="6"/>
    </row>
    <row r="64" spans="1:8" x14ac:dyDescent="0.35">
      <c r="A64">
        <v>58</v>
      </c>
      <c r="B64" s="7">
        <f t="shared" si="1"/>
        <v>46966</v>
      </c>
      <c r="C64" s="1">
        <f t="shared" si="8"/>
        <v>6546.2498791803046</v>
      </c>
      <c r="D64" s="1">
        <f t="shared" si="7"/>
        <v>2211.2421762519311</v>
      </c>
      <c r="E64" s="1">
        <f t="shared" si="9"/>
        <v>2167.6005103907291</v>
      </c>
      <c r="F64" s="1">
        <f t="shared" si="10"/>
        <v>43.641665861202036</v>
      </c>
      <c r="G64" s="1">
        <f t="shared" si="11"/>
        <v>4378.6493687895763</v>
      </c>
      <c r="H64" s="6"/>
    </row>
    <row r="65" spans="1:10" x14ac:dyDescent="0.35">
      <c r="A65">
        <v>59</v>
      </c>
      <c r="B65" s="7">
        <f t="shared" si="1"/>
        <v>46997</v>
      </c>
      <c r="C65" s="1">
        <f t="shared" si="8"/>
        <v>4378.6493687895763</v>
      </c>
      <c r="D65" s="1">
        <f t="shared" si="7"/>
        <v>2211.2421762519311</v>
      </c>
      <c r="E65" s="1">
        <f t="shared" si="9"/>
        <v>2182.0511804600005</v>
      </c>
      <c r="F65" s="1">
        <f t="shared" si="10"/>
        <v>29.190995791930511</v>
      </c>
      <c r="G65" s="1">
        <f t="shared" si="11"/>
        <v>2196.5981883295758</v>
      </c>
      <c r="H65" s="6"/>
    </row>
    <row r="66" spans="1:10" x14ac:dyDescent="0.35">
      <c r="A66">
        <v>60</v>
      </c>
      <c r="B66" s="7">
        <f t="shared" si="1"/>
        <v>47027</v>
      </c>
      <c r="C66" s="1">
        <f t="shared" si="8"/>
        <v>2196.5981883295758</v>
      </c>
      <c r="D66" s="1">
        <f t="shared" si="7"/>
        <v>2211.2421762519311</v>
      </c>
      <c r="E66" s="1">
        <f t="shared" si="9"/>
        <v>2196.5981883297341</v>
      </c>
      <c r="F66" s="1">
        <f t="shared" si="10"/>
        <v>14.643987922197173</v>
      </c>
      <c r="G66" s="1">
        <f t="shared" si="11"/>
        <v>-1.5825207810848951E-10</v>
      </c>
      <c r="H66" s="6"/>
      <c r="J66" s="13" t="s">
        <v>22</v>
      </c>
    </row>
    <row r="67" spans="1:10" x14ac:dyDescent="0.35">
      <c r="A67" s="8" t="s">
        <v>2</v>
      </c>
      <c r="B67" s="9"/>
      <c r="C67" s="9"/>
      <c r="D67" s="10">
        <f>SUM(D7:D66)</f>
        <v>121407.07751760441</v>
      </c>
      <c r="E67" s="10">
        <f>SUM(E7:E66)</f>
        <v>100000.00000000006</v>
      </c>
      <c r="F67" s="10">
        <f>SUM(F7:F66)</f>
        <v>21407.077517604226</v>
      </c>
      <c r="G67" s="10"/>
      <c r="J67" s="13" t="s">
        <v>15</v>
      </c>
    </row>
    <row r="68" spans="1:10" x14ac:dyDescent="0.35">
      <c r="F68" s="14"/>
      <c r="J68" s="13" t="s">
        <v>24</v>
      </c>
    </row>
  </sheetData>
  <pageMargins left="0.75" right="0.75" top="1" bottom="1" header="0.5" footer="0.5"/>
  <pageSetup orientation="portrait" horizontalDpi="4294967292" verticalDpi="429496729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516E6-BF57-5C44-BDD8-0FCE8D73A842}">
  <dimension ref="A1:E7"/>
  <sheetViews>
    <sheetView zoomScale="125" zoomScaleNormal="125" zoomScalePageLayoutView="125" workbookViewId="0">
      <selection activeCell="E11" sqref="E11"/>
    </sheetView>
  </sheetViews>
  <sheetFormatPr defaultColWidth="10.6640625" defaultRowHeight="15.5" x14ac:dyDescent="0.35"/>
  <cols>
    <col min="1" max="1" width="19.6640625" bestFit="1" customWidth="1"/>
    <col min="2" max="2" width="12.83203125" customWidth="1"/>
    <col min="3" max="3" width="13.6640625" customWidth="1"/>
    <col min="4" max="4" width="1.83203125" customWidth="1"/>
    <col min="5" max="5" width="58.1640625" style="13" customWidth="1"/>
  </cols>
  <sheetData>
    <row r="1" spans="1:5" ht="21" x14ac:dyDescent="0.5">
      <c r="A1" s="21" t="s">
        <v>25</v>
      </c>
      <c r="B1" s="21"/>
    </row>
    <row r="3" spans="1:5" x14ac:dyDescent="0.35">
      <c r="A3" s="4" t="s">
        <v>26</v>
      </c>
      <c r="B3" s="4" t="s">
        <v>27</v>
      </c>
      <c r="C3" s="4" t="s">
        <v>28</v>
      </c>
    </row>
    <row r="4" spans="1:5" x14ac:dyDescent="0.35">
      <c r="A4" s="18">
        <v>24</v>
      </c>
      <c r="B4" s="19">
        <f>'24 months'!F31</f>
        <v>8452.5374567627969</v>
      </c>
    </row>
    <row r="5" spans="1:5" x14ac:dyDescent="0.35">
      <c r="A5" s="18">
        <v>36</v>
      </c>
      <c r="B5" s="19">
        <f>'36 months'!F43</f>
        <v>12664.971519060053</v>
      </c>
      <c r="C5" s="20">
        <f>B5/B$4</f>
        <v>1.4983632529101574</v>
      </c>
      <c r="E5" s="13" t="s">
        <v>29</v>
      </c>
    </row>
    <row r="6" spans="1:5" x14ac:dyDescent="0.35">
      <c r="A6" s="18">
        <v>48</v>
      </c>
      <c r="B6" s="19">
        <f>'48 months'!F55</f>
        <v>16983.285725085578</v>
      </c>
      <c r="C6" s="20">
        <f>B6/B$4</f>
        <v>2.0092529387725349</v>
      </c>
    </row>
    <row r="7" spans="1:5" x14ac:dyDescent="0.35">
      <c r="A7" s="18">
        <v>60</v>
      </c>
      <c r="B7" s="19">
        <f>'60 months'!F67</f>
        <v>21407.077517604226</v>
      </c>
      <c r="C7" s="20">
        <f>B7/B$4</f>
        <v>2.5326214319791771</v>
      </c>
    </row>
  </sheetData>
  <pageMargins left="0.75" right="0.75" top="1" bottom="1" header="0.5" footer="0.5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24 months</vt:lpstr>
      <vt:lpstr>36 months</vt:lpstr>
      <vt:lpstr>48 months</vt:lpstr>
      <vt:lpstr>60 months</vt:lpstr>
      <vt:lpstr>Comparison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Libes</dc:creator>
  <cp:lastModifiedBy>Isabel Harrington</cp:lastModifiedBy>
  <dcterms:created xsi:type="dcterms:W3CDTF">2014-09-24T04:19:42Z</dcterms:created>
  <dcterms:modified xsi:type="dcterms:W3CDTF">2023-04-26T15:43:06Z</dcterms:modified>
</cp:coreProperties>
</file>